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9.1.132\Legal 2\IG\IG- Weekly Analysis\Quarter Reports\Website Reports 2025-2026\Qtr 4\Annexure C\"/>
    </mc:Choice>
  </mc:AlternateContent>
  <xr:revisionPtr revIDLastSave="0" documentId="13_ncr:1_{E1DC9B19-163A-419B-9414-D68C3162B8A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port 3A" sheetId="2" r:id="rId1"/>
  </sheets>
  <definedNames>
    <definedName name="_xlnm._FilterDatabase" localSheetId="0" hidden="1">'Report 3A'!$A$5:$K$98</definedName>
    <definedName name="_xlnm.Print_Area" localSheetId="0">'Report 3A'!$A$1:$I$5</definedName>
    <definedName name="_xlnm.Print_Titles" localSheetId="0">'Report 3A'!$1:$5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H20" i="2"/>
  <c r="H98" i="2"/>
  <c r="H76" i="2"/>
  <c r="H73" i="2"/>
  <c r="H10" i="2"/>
  <c r="H87" i="2"/>
  <c r="H97" i="2"/>
  <c r="H96" i="2"/>
  <c r="H95" i="2"/>
  <c r="H54" i="2"/>
  <c r="H94" i="2"/>
  <c r="H93" i="2"/>
  <c r="H9" i="2"/>
  <c r="H92" i="2"/>
  <c r="H67" i="2"/>
  <c r="H26" i="2"/>
  <c r="H91" i="2"/>
  <c r="H14" i="2"/>
  <c r="H90" i="2"/>
  <c r="H89" i="2"/>
  <c r="H88" i="2"/>
  <c r="H34" i="2"/>
  <c r="H81" i="2"/>
  <c r="H47" i="2"/>
  <c r="H18" i="2"/>
  <c r="H86" i="2"/>
  <c r="H85" i="2"/>
  <c r="H84" i="2"/>
  <c r="H83" i="2"/>
  <c r="H82" i="2"/>
  <c r="H80" i="2"/>
  <c r="H79" i="2"/>
  <c r="H78" i="2"/>
  <c r="H77" i="2"/>
  <c r="H75" i="2"/>
  <c r="H74" i="2"/>
  <c r="H72" i="2"/>
  <c r="H71" i="2"/>
  <c r="H70" i="2"/>
  <c r="H69" i="2"/>
  <c r="H68" i="2"/>
  <c r="H66" i="2"/>
  <c r="H65" i="2"/>
  <c r="H64" i="2"/>
  <c r="H63" i="2"/>
  <c r="H62" i="2"/>
  <c r="H61" i="2"/>
  <c r="H60" i="2"/>
  <c r="H59" i="2"/>
  <c r="H58" i="2"/>
  <c r="H57" i="2"/>
  <c r="H56" i="2"/>
  <c r="H55" i="2"/>
  <c r="H53" i="2"/>
  <c r="H52" i="2"/>
  <c r="H51" i="2"/>
  <c r="H50" i="2"/>
  <c r="H49" i="2"/>
  <c r="H48" i="2"/>
  <c r="H46" i="2"/>
  <c r="H45" i="2"/>
  <c r="H44" i="2"/>
  <c r="H43" i="2"/>
  <c r="H42" i="2"/>
  <c r="H41" i="2"/>
  <c r="H40" i="2"/>
  <c r="H39" i="2"/>
  <c r="H38" i="2"/>
  <c r="H37" i="2"/>
  <c r="H36" i="2"/>
  <c r="H35" i="2"/>
  <c r="H33" i="2"/>
  <c r="H32" i="2"/>
  <c r="H31" i="2"/>
  <c r="H30" i="2"/>
  <c r="H29" i="2"/>
  <c r="H28" i="2"/>
  <c r="H27" i="2"/>
  <c r="H25" i="2"/>
  <c r="H24" i="2"/>
  <c r="H23" i="2"/>
  <c r="H22" i="2"/>
  <c r="H21" i="2"/>
  <c r="H19" i="2"/>
  <c r="H17" i="2"/>
  <c r="H16" i="2"/>
  <c r="H15" i="2"/>
  <c r="H13" i="2"/>
  <c r="H12" i="2"/>
  <c r="H11" i="2"/>
  <c r="H7" i="2"/>
  <c r="H6" i="2"/>
</calcChain>
</file>

<file path=xl/sharedStrings.xml><?xml version="1.0" encoding="utf-8"?>
<sst xmlns="http://schemas.openxmlformats.org/spreadsheetml/2006/main" count="571" uniqueCount="198">
  <si>
    <t>For others</t>
  </si>
  <si>
    <t>For complaints</t>
  </si>
  <si>
    <t>No. of Arbitration Awards issued against DP</t>
  </si>
  <si>
    <t>No. of Penal Orders issued</t>
  </si>
  <si>
    <t>Action against DP, its authorized person and employees together</t>
  </si>
  <si>
    <t>Registration No.</t>
  </si>
  <si>
    <t>Name of DP</t>
  </si>
  <si>
    <t>Sr. No.</t>
  </si>
  <si>
    <t xml:space="preserve">No. of Complaints received </t>
  </si>
  <si>
    <t>Monetary Penalties levied (Rs. lakh)</t>
  </si>
  <si>
    <t>360 ONE Distribution Services Limited</t>
  </si>
  <si>
    <t>Abhipra Capital Limited</t>
  </si>
  <si>
    <t xml:space="preserve">Aditya Birla Money Limited </t>
  </si>
  <si>
    <t>Bank of Baroda</t>
  </si>
  <si>
    <t>Beeline Broking Limited</t>
  </si>
  <si>
    <t>BOI Shareholding Limited</t>
  </si>
  <si>
    <t>Canara Bank Securities Limited</t>
  </si>
  <si>
    <t>Dayco Securities Private Limited</t>
  </si>
  <si>
    <t>Dhani Stocks Limited</t>
  </si>
  <si>
    <t>East India Securities Limited</t>
  </si>
  <si>
    <t xml:space="preserve">Gateway Financial Services Limited </t>
  </si>
  <si>
    <t>HSB Securities and Equities Limited</t>
  </si>
  <si>
    <t>Jhaveri Securities Limited</t>
  </si>
  <si>
    <t>JM Financial Services Limited</t>
  </si>
  <si>
    <t>Julius Baer Wealth Advisors (India) Private Limited</t>
  </si>
  <si>
    <t>Leo Financial Services Limited</t>
  </si>
  <si>
    <t>Madhuvan Securities Private Limited</t>
  </si>
  <si>
    <t>Mangal Keshav Financial Services LLP</t>
  </si>
  <si>
    <t>MLB Securities Limited</t>
  </si>
  <si>
    <t>Nikunj Stock Brokers Limited</t>
  </si>
  <si>
    <t>Nirmal Bang Securities Private Limited</t>
  </si>
  <si>
    <t>Ortem Securities Limited</t>
  </si>
  <si>
    <t>Reliance Securities Limited</t>
  </si>
  <si>
    <t>Shah Investors Home Ltd</t>
  </si>
  <si>
    <t>Shree Bahubali Stock Broking Limited</t>
  </si>
  <si>
    <t>SMC Global Securities Limited</t>
  </si>
  <si>
    <t>Sodhani Securities Limited</t>
  </si>
  <si>
    <t>South Asian Stocks Limited</t>
  </si>
  <si>
    <t>SPFL Securities Limited</t>
  </si>
  <si>
    <t>Steel City Securities Limited</t>
  </si>
  <si>
    <t>Stock Holding Corporation of India Ltd</t>
  </si>
  <si>
    <t>The Karur Vyasa Bank Ltd</t>
  </si>
  <si>
    <t>The Surat  Peoples  Co-op Bank Ltd</t>
  </si>
  <si>
    <t>TJSB Sahakari Bank Ltd</t>
  </si>
  <si>
    <t xml:space="preserve">UCO Bank </t>
  </si>
  <si>
    <t>Vertex Securities Limited</t>
  </si>
  <si>
    <t>Zen Securities Limited</t>
  </si>
  <si>
    <t>IN-DP-573-2021</t>
  </si>
  <si>
    <t>IN-DP-13-2015</t>
  </si>
  <si>
    <t>IN-DP-17-2015</t>
  </si>
  <si>
    <t>IN-DP-NSDL-90-99</t>
  </si>
  <si>
    <t>IN-DP-162-2015</t>
  </si>
  <si>
    <t>IN-DP-NSDL-40-97</t>
  </si>
  <si>
    <t>IN-DP-300-2016</t>
  </si>
  <si>
    <t>IN-DP-638-2021</t>
  </si>
  <si>
    <t>IN-DP-569-2021</t>
  </si>
  <si>
    <t>IN-DP-423-2019</t>
  </si>
  <si>
    <t>IN-DP-674-2022</t>
  </si>
  <si>
    <t>IN-DP-651-2021</t>
  </si>
  <si>
    <t>IN-DP-635-2021</t>
  </si>
  <si>
    <t>IN-DP-382-2018</t>
  </si>
  <si>
    <t>IN-DP-195-2016</t>
  </si>
  <si>
    <t>IN-DP-541-2020</t>
  </si>
  <si>
    <t>IN-DP-117-2015</t>
  </si>
  <si>
    <t>IN-DP-616-2021</t>
  </si>
  <si>
    <t>IN-DP-187-2016</t>
  </si>
  <si>
    <t>IN-DP-358-2018</t>
  </si>
  <si>
    <t>IN-DP-89-2015</t>
  </si>
  <si>
    <t>IN-DP-658-2021</t>
  </si>
  <si>
    <t>IN-DP-257-2016</t>
  </si>
  <si>
    <t>IN-DP-619-2021</t>
  </si>
  <si>
    <t>IN-DP-463-2020</t>
  </si>
  <si>
    <t>IN-DP-NSDL-80-99</t>
  </si>
  <si>
    <t>IN-DP-130-2015</t>
  </si>
  <si>
    <t>IN-DP-465-2020</t>
  </si>
  <si>
    <t>IN-DP-633-2021</t>
  </si>
  <si>
    <t>IN-DP-474-2020</t>
  </si>
  <si>
    <t>IN-DP-543-2021</t>
  </si>
  <si>
    <t>IN-DP-231-2016</t>
  </si>
  <si>
    <t>IN-DP-484-2020</t>
  </si>
  <si>
    <t>IN-DP-675-2022</t>
  </si>
  <si>
    <t>IN-DP-652-2021</t>
  </si>
  <si>
    <t>IN-DP-266-2016</t>
  </si>
  <si>
    <t>IN-DP-677-2022</t>
  </si>
  <si>
    <t>IN-DP-99-2015</t>
  </si>
  <si>
    <t>IN-DP-512-2020</t>
  </si>
  <si>
    <t>ICICI Bank Limited</t>
  </si>
  <si>
    <t>IN-DP-751-2023</t>
  </si>
  <si>
    <t>Kotak Securities Limited</t>
  </si>
  <si>
    <t>IN-DP-629-2021</t>
  </si>
  <si>
    <t>-</t>
  </si>
  <si>
    <t>R. K. Global Shares and Securities Limited</t>
  </si>
  <si>
    <t>IN-DP-241-2016</t>
  </si>
  <si>
    <t>NKGSB Co-op. Bank Limited</t>
  </si>
  <si>
    <t>IN-DP-562-2021</t>
  </si>
  <si>
    <t>Ventura Securities Limited</t>
  </si>
  <si>
    <t>IN-DP-565-2021</t>
  </si>
  <si>
    <t>IFCI Financial Services Limited</t>
  </si>
  <si>
    <t>IN-DP-648-2021</t>
  </si>
  <si>
    <t>VFC Securities Private Limited</t>
  </si>
  <si>
    <t>IN-DP-605-2021</t>
  </si>
  <si>
    <t>Barclays Securities (India) Private Limited</t>
  </si>
  <si>
    <t>IN-DP-478-2020</t>
  </si>
  <si>
    <t>L. D. K Shares &amp; Securities Private Limited</t>
  </si>
  <si>
    <t>IN-DP-628-2021</t>
  </si>
  <si>
    <t xml:space="preserve">Sanchit Financial and Management Services Limited </t>
  </si>
  <si>
    <t>IN-DP-606-2021</t>
  </si>
  <si>
    <t>Eureka Stock And Share Broking Services Limited</t>
  </si>
  <si>
    <t>IN-DP-654-2021</t>
  </si>
  <si>
    <t>A. G. Shares &amp; Securities Limited</t>
  </si>
  <si>
    <t>IN-DP-493-2020</t>
  </si>
  <si>
    <t>IDBI Capital Markets &amp; Securities Limited</t>
  </si>
  <si>
    <t>IN-DP-676-2022</t>
  </si>
  <si>
    <t>Vibrant Securities Private Limited</t>
  </si>
  <si>
    <t>IN-DP-419-2019</t>
  </si>
  <si>
    <t>Sajag Securities Private Limited</t>
  </si>
  <si>
    <t>IN-DP-NSDL-307-2008</t>
  </si>
  <si>
    <t>Cholamandalam Securities Limited</t>
  </si>
  <si>
    <t>IN-DP-556-2021</t>
  </si>
  <si>
    <t>The Cosmos Co-Operative Bank Limited</t>
  </si>
  <si>
    <t>IN-DP-11-2015</t>
  </si>
  <si>
    <t xml:space="preserve">J. K. Securities Private Limited </t>
  </si>
  <si>
    <t>IN-DP-466-2020</t>
  </si>
  <si>
    <t xml:space="preserve">Pee Aar Securities Limited </t>
  </si>
  <si>
    <t>IN-DP-693-2022</t>
  </si>
  <si>
    <t>Navia Markets Limited</t>
  </si>
  <si>
    <t>IN-DP-311-2017</t>
  </si>
  <si>
    <t>Multiplex Capital Limited</t>
  </si>
  <si>
    <t>IN-DP-678-2022</t>
  </si>
  <si>
    <t>Way2wealth Brokers Private Limited</t>
  </si>
  <si>
    <t>IN-DP-472-2020</t>
  </si>
  <si>
    <t>Motilal Oswal Financial Services Limited</t>
  </si>
  <si>
    <t>IN-DP-16-2015</t>
  </si>
  <si>
    <t>IN-DP-769-2024</t>
  </si>
  <si>
    <t>Punjab National Bank</t>
  </si>
  <si>
    <t>IN-DP-601-2021</t>
  </si>
  <si>
    <t>Anand Rathi Share And Stock Brokers Limited</t>
  </si>
  <si>
    <t>IN-DP-437-2019</t>
  </si>
  <si>
    <t>Aum Capital Market Private Limited</t>
  </si>
  <si>
    <t>IN-DP-647-2021</t>
  </si>
  <si>
    <t>Indus Portfolio Pvt. Ltd</t>
  </si>
  <si>
    <t>IN-DP-659-2021</t>
  </si>
  <si>
    <t>IIFL Securities Limited</t>
  </si>
  <si>
    <t>IN-DP-185-2016</t>
  </si>
  <si>
    <t>Eastern Financiers Limited</t>
  </si>
  <si>
    <t>IN-DP-634-2021</t>
  </si>
  <si>
    <t>Adroit Financial Services Private Limited</t>
  </si>
  <si>
    <t>IN-DP-551-2021</t>
  </si>
  <si>
    <t>Mansukh Securities And Finance Limited</t>
  </si>
  <si>
    <t>IN-DP-72-2015</t>
  </si>
  <si>
    <t>Smart Equity Brokers Private Limited</t>
  </si>
  <si>
    <t>IN-DP-276-2016</t>
  </si>
  <si>
    <t xml:space="preserve">SBICAP Securities Limited </t>
  </si>
  <si>
    <t>IN-DP-314-2017</t>
  </si>
  <si>
    <t>LSC Securities Limited</t>
  </si>
  <si>
    <t>IN-DP-202-2016</t>
  </si>
  <si>
    <t>Union Bank of India</t>
  </si>
  <si>
    <t>IN-DP-NSDL-254-2006</t>
  </si>
  <si>
    <t>India Cements Investment Services Limited</t>
  </si>
  <si>
    <t>IN-DP-665-2022</t>
  </si>
  <si>
    <t>KK Securities Limited</t>
  </si>
  <si>
    <t>Time Capital Limited</t>
  </si>
  <si>
    <t>Findoc Investmart Private Limited</t>
  </si>
  <si>
    <t>Kotak Mahindra Bank Limited</t>
  </si>
  <si>
    <t>Elite Wealth Limited</t>
  </si>
  <si>
    <t>Basan Equity Broking Limited</t>
  </si>
  <si>
    <t>Zuari Finserv Limited</t>
  </si>
  <si>
    <t>S R Stock Broking Private Limited</t>
  </si>
  <si>
    <t>Indbank Merchant Banking Services Limited</t>
  </si>
  <si>
    <t>IDBI Bank Limited</t>
  </si>
  <si>
    <t>Bajaj Financial Securities Limited</t>
  </si>
  <si>
    <t xml:space="preserve">Unity Small Finance Bank Limited </t>
  </si>
  <si>
    <t>IN-DP-698-2022</t>
  </si>
  <si>
    <t>IN-DP-668-2022</t>
  </si>
  <si>
    <t>Acumen Capital Market (India) Limited</t>
  </si>
  <si>
    <t>IN-DP-40-2015</t>
  </si>
  <si>
    <t>IN-DP-618-2021</t>
  </si>
  <si>
    <t>Investmentor Securities Limited</t>
  </si>
  <si>
    <t>IN-DP-625-2021</t>
  </si>
  <si>
    <t>IN-DP-469-2020</t>
  </si>
  <si>
    <t>IN-DP-641-2021</t>
  </si>
  <si>
    <t>IN-DP-133-2015</t>
  </si>
  <si>
    <t>IN-DP-113-2015</t>
  </si>
  <si>
    <t>Muthoot Securities Limited</t>
  </si>
  <si>
    <t>IN-DP-574-2021</t>
  </si>
  <si>
    <t>IN-DP-366-2018</t>
  </si>
  <si>
    <t>SS Corporate Securities Limited</t>
  </si>
  <si>
    <t>IN-DP-530-2020</t>
  </si>
  <si>
    <t>ACML Capital Market Limited</t>
  </si>
  <si>
    <t>IN-DP-427-2019</t>
  </si>
  <si>
    <t>IN-DP-726-2022</t>
  </si>
  <si>
    <t>IN-DP-482-2020</t>
  </si>
  <si>
    <t>IN-DP-620-2021</t>
  </si>
  <si>
    <t>IN-DP-418-2019</t>
  </si>
  <si>
    <t>Daulat Securities Limited</t>
  </si>
  <si>
    <t>Frontline Stock Brokers Private Limited</t>
  </si>
  <si>
    <t>Alankit Imaginations Limited</t>
  </si>
  <si>
    <t>Report 3A : Penal Actions against Depository Participants (DPs) during 2024-25 (1/4/2024 to 31/03/2025): Updated as on April 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</si>
</sst>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General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10"/>
      <color indexed="8"/>
      <name val="MS Sans Serif"/>
      <family val="2"/>
    </font>
    <font>
      <u/>
      <sz val="10"/>
      <color indexed="12"/>
      <name val="Arial"/>
      <family val="2"/>
    </font>
    <font>
      <sz val="10"/>
      <color indexed="6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rgb="FF0000FF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3"/>
      <name val="Cambria"/>
      <family val="1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1" applyNumberFormat="0" applyAlignment="0" applyProtection="0"/>
    <xf numFmtId="0" fontId="10" fillId="28" borderId="2" applyNumberFormat="0" applyAlignment="0" applyProtection="0"/>
    <xf numFmtId="165" fontId="11" fillId="0" borderId="0"/>
    <xf numFmtId="0" fontId="1" fillId="0" borderId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8" fillId="30" borderId="1" applyNumberFormat="0" applyAlignment="0" applyProtection="0"/>
    <xf numFmtId="0" fontId="19" fillId="0" borderId="6" applyNumberFormat="0" applyFill="0" applyAlignment="0" applyProtection="0"/>
    <xf numFmtId="0" fontId="20" fillId="31" borderId="0" applyNumberFormat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5" fillId="0" borderId="0"/>
    <xf numFmtId="0" fontId="2" fillId="0" borderId="0"/>
    <xf numFmtId="0" fontId="2" fillId="0" borderId="0"/>
    <xf numFmtId="164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6" fillId="32" borderId="7" applyNumberFormat="0" applyFont="0" applyAlignment="0" applyProtection="0"/>
    <xf numFmtId="0" fontId="22" fillId="27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0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10" xfId="0" applyBorder="1" applyAlignment="1">
      <alignment vertical="top"/>
    </xf>
    <xf numFmtId="0" fontId="26" fillId="0" borderId="10" xfId="0" applyFont="1" applyBorder="1" applyAlignment="1">
      <alignment horizontal="center" vertical="top"/>
    </xf>
    <xf numFmtId="0" fontId="27" fillId="0" borderId="10" xfId="0" applyFont="1" applyBorder="1" applyAlignment="1">
      <alignment horizontal="center" vertical="top" wrapText="1"/>
    </xf>
    <xf numFmtId="0" fontId="26" fillId="0" borderId="0" xfId="0" applyFont="1" applyAlignment="1">
      <alignment vertical="top"/>
    </xf>
    <xf numFmtId="0" fontId="26" fillId="0" borderId="10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left" vertical="top" wrapText="1"/>
    </xf>
    <xf numFmtId="0" fontId="0" fillId="0" borderId="10" xfId="0" quotePrefix="1" applyBorder="1" applyAlignment="1">
      <alignment horizontal="center" vertical="top" wrapText="1"/>
    </xf>
    <xf numFmtId="0" fontId="26" fillId="0" borderId="0" xfId="0" applyFont="1" applyAlignment="1">
      <alignment horizontal="center" vertical="top"/>
    </xf>
    <xf numFmtId="0" fontId="26" fillId="33" borderId="0" xfId="0" applyFont="1" applyFill="1" applyAlignment="1">
      <alignment horizontal="center" vertical="top"/>
    </xf>
    <xf numFmtId="0" fontId="26" fillId="0" borderId="10" xfId="0" applyFont="1" applyBorder="1" applyAlignment="1">
      <alignment vertical="top"/>
    </xf>
    <xf numFmtId="0" fontId="26" fillId="0" borderId="10" xfId="0" quotePrefix="1" applyFont="1" applyBorder="1" applyAlignment="1">
      <alignment horizontal="center" vertical="top" wrapText="1"/>
    </xf>
    <xf numFmtId="0" fontId="28" fillId="0" borderId="0" xfId="0" applyFont="1" applyAlignment="1">
      <alignment vertical="top"/>
    </xf>
    <xf numFmtId="0" fontId="27" fillId="0" borderId="10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left" vertical="top" wrapText="1"/>
    </xf>
  </cellXfs>
  <cellStyles count="6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cel Built-in Hyperlink" xfId="28" xr:uid="{00000000-0005-0000-0000-00001B000000}"/>
    <cellStyle name="Excel Built-in Normal" xfId="29" xr:uid="{00000000-0005-0000-0000-00001C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 2" xfId="36" xr:uid="{00000000-0005-0000-0000-000023000000}"/>
    <cellStyle name="Hyperlink 3" xfId="37" xr:uid="{00000000-0005-0000-0000-000024000000}"/>
    <cellStyle name="Hyperlink 8" xfId="38" xr:uid="{00000000-0005-0000-0000-000025000000}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10" xfId="42" xr:uid="{00000000-0005-0000-0000-00002A000000}"/>
    <cellStyle name="Normal 117" xfId="43" xr:uid="{00000000-0005-0000-0000-00002B000000}"/>
    <cellStyle name="Normal 119" xfId="44" xr:uid="{00000000-0005-0000-0000-00002C000000}"/>
    <cellStyle name="Normal 123" xfId="45" xr:uid="{00000000-0005-0000-0000-00002D000000}"/>
    <cellStyle name="Normal 153" xfId="46" xr:uid="{00000000-0005-0000-0000-00002E000000}"/>
    <cellStyle name="Normal 157" xfId="47" xr:uid="{00000000-0005-0000-0000-00002F000000}"/>
    <cellStyle name="Normal 18" xfId="48" xr:uid="{00000000-0005-0000-0000-000030000000}"/>
    <cellStyle name="Normal 2" xfId="49" xr:uid="{00000000-0005-0000-0000-000031000000}"/>
    <cellStyle name="Normal 2 10" xfId="50" xr:uid="{00000000-0005-0000-0000-000032000000}"/>
    <cellStyle name="Normal 2 2" xfId="51" xr:uid="{00000000-0005-0000-0000-000033000000}"/>
    <cellStyle name="Normal 2 2 2" xfId="52" xr:uid="{00000000-0005-0000-0000-000034000000}"/>
    <cellStyle name="Normal 2 3" xfId="53" xr:uid="{00000000-0005-0000-0000-000035000000}"/>
    <cellStyle name="Normal 2 4" xfId="54" xr:uid="{00000000-0005-0000-0000-000036000000}"/>
    <cellStyle name="Normal 22" xfId="55" xr:uid="{00000000-0005-0000-0000-000037000000}"/>
    <cellStyle name="Normal 3" xfId="56" xr:uid="{00000000-0005-0000-0000-000038000000}"/>
    <cellStyle name="Normal 32" xfId="57" xr:uid="{00000000-0005-0000-0000-000039000000}"/>
    <cellStyle name="Normal 42" xfId="58" xr:uid="{00000000-0005-0000-0000-00003A000000}"/>
    <cellStyle name="Normal 72" xfId="59" xr:uid="{00000000-0005-0000-0000-00003B000000}"/>
    <cellStyle name="Normal 86" xfId="60" xr:uid="{00000000-0005-0000-0000-00003C000000}"/>
    <cellStyle name="Normal 90" xfId="61" xr:uid="{00000000-0005-0000-0000-00003D000000}"/>
    <cellStyle name="Note" xfId="62" builtinId="10" customBuiltin="1"/>
    <cellStyle name="Output" xfId="63" builtinId="21" customBuiltin="1"/>
    <cellStyle name="Title" xfId="64" builtinId="15" customBuiltin="1"/>
    <cellStyle name="Total" xfId="65" builtinId="25" customBuiltin="1"/>
    <cellStyle name="Warning Text" xfId="6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66</xdr:row>
      <xdr:rowOff>129164</xdr:rowOff>
    </xdr:to>
    <xdr:pic>
      <xdr:nvPicPr>
        <xdr:cNvPr id="5484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66</xdr:row>
      <xdr:rowOff>129164</xdr:rowOff>
    </xdr:to>
    <xdr:pic>
      <xdr:nvPicPr>
        <xdr:cNvPr id="5484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66</xdr:row>
      <xdr:rowOff>129164</xdr:rowOff>
    </xdr:to>
    <xdr:pic>
      <xdr:nvPicPr>
        <xdr:cNvPr id="5484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66</xdr:row>
      <xdr:rowOff>129164</xdr:rowOff>
    </xdr:to>
    <xdr:pic>
      <xdr:nvPicPr>
        <xdr:cNvPr id="5484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66</xdr:row>
      <xdr:rowOff>129164</xdr:rowOff>
    </xdr:to>
    <xdr:pic>
      <xdr:nvPicPr>
        <xdr:cNvPr id="5484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66</xdr:row>
      <xdr:rowOff>129164</xdr:rowOff>
    </xdr:to>
    <xdr:pic>
      <xdr:nvPicPr>
        <xdr:cNvPr id="5484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66</xdr:row>
      <xdr:rowOff>129164</xdr:rowOff>
    </xdr:to>
    <xdr:pic>
      <xdr:nvPicPr>
        <xdr:cNvPr id="5484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66</xdr:row>
      <xdr:rowOff>129164</xdr:rowOff>
    </xdr:to>
    <xdr:pic>
      <xdr:nvPicPr>
        <xdr:cNvPr id="54850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66</xdr:row>
      <xdr:rowOff>129164</xdr:rowOff>
    </xdr:to>
    <xdr:pic>
      <xdr:nvPicPr>
        <xdr:cNvPr id="5485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66</xdr:row>
      <xdr:rowOff>129164</xdr:rowOff>
    </xdr:to>
    <xdr:pic>
      <xdr:nvPicPr>
        <xdr:cNvPr id="5485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115310</xdr:rowOff>
    </xdr:to>
    <xdr:pic>
      <xdr:nvPicPr>
        <xdr:cNvPr id="5485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37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115310</xdr:rowOff>
    </xdr:to>
    <xdr:pic>
      <xdr:nvPicPr>
        <xdr:cNvPr id="5485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37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105785</xdr:rowOff>
    </xdr:to>
    <xdr:pic>
      <xdr:nvPicPr>
        <xdr:cNvPr id="5485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36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105785</xdr:rowOff>
    </xdr:to>
    <xdr:pic>
      <xdr:nvPicPr>
        <xdr:cNvPr id="5485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36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143885</xdr:rowOff>
    </xdr:to>
    <xdr:pic>
      <xdr:nvPicPr>
        <xdr:cNvPr id="5485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143885</xdr:rowOff>
    </xdr:to>
    <xdr:pic>
      <xdr:nvPicPr>
        <xdr:cNvPr id="5485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143885</xdr:rowOff>
    </xdr:to>
    <xdr:pic>
      <xdr:nvPicPr>
        <xdr:cNvPr id="5485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143885</xdr:rowOff>
    </xdr:to>
    <xdr:pic>
      <xdr:nvPicPr>
        <xdr:cNvPr id="5486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143885</xdr:rowOff>
    </xdr:to>
    <xdr:pic>
      <xdr:nvPicPr>
        <xdr:cNvPr id="5486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143885</xdr:rowOff>
    </xdr:to>
    <xdr:pic>
      <xdr:nvPicPr>
        <xdr:cNvPr id="5486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143885</xdr:rowOff>
    </xdr:to>
    <xdr:pic>
      <xdr:nvPicPr>
        <xdr:cNvPr id="5486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143885</xdr:rowOff>
    </xdr:to>
    <xdr:pic>
      <xdr:nvPicPr>
        <xdr:cNvPr id="5486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143885</xdr:rowOff>
    </xdr:to>
    <xdr:pic>
      <xdr:nvPicPr>
        <xdr:cNvPr id="5486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143885</xdr:rowOff>
    </xdr:to>
    <xdr:pic>
      <xdr:nvPicPr>
        <xdr:cNvPr id="54866" name="Picture 24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143885</xdr:rowOff>
    </xdr:to>
    <xdr:pic>
      <xdr:nvPicPr>
        <xdr:cNvPr id="5486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143885</xdr:rowOff>
    </xdr:to>
    <xdr:pic>
      <xdr:nvPicPr>
        <xdr:cNvPr id="5486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143885</xdr:rowOff>
    </xdr:to>
    <xdr:pic>
      <xdr:nvPicPr>
        <xdr:cNvPr id="5486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143885</xdr:rowOff>
    </xdr:to>
    <xdr:pic>
      <xdr:nvPicPr>
        <xdr:cNvPr id="5487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120794</xdr:rowOff>
    </xdr:to>
    <xdr:pic>
      <xdr:nvPicPr>
        <xdr:cNvPr id="5487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6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120794</xdr:rowOff>
    </xdr:to>
    <xdr:pic>
      <xdr:nvPicPr>
        <xdr:cNvPr id="5487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6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101744</xdr:rowOff>
    </xdr:to>
    <xdr:pic>
      <xdr:nvPicPr>
        <xdr:cNvPr id="5487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4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101744</xdr:rowOff>
    </xdr:to>
    <xdr:pic>
      <xdr:nvPicPr>
        <xdr:cNvPr id="5487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4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109538</xdr:rowOff>
    </xdr:to>
    <xdr:pic>
      <xdr:nvPicPr>
        <xdr:cNvPr id="5487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7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109538</xdr:rowOff>
    </xdr:to>
    <xdr:pic>
      <xdr:nvPicPr>
        <xdr:cNvPr id="5487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7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101744</xdr:rowOff>
    </xdr:to>
    <xdr:pic>
      <xdr:nvPicPr>
        <xdr:cNvPr id="5487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4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101744</xdr:rowOff>
    </xdr:to>
    <xdr:pic>
      <xdr:nvPicPr>
        <xdr:cNvPr id="5487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4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119063</xdr:rowOff>
    </xdr:to>
    <xdr:pic>
      <xdr:nvPicPr>
        <xdr:cNvPr id="5487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8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119063</xdr:rowOff>
    </xdr:to>
    <xdr:pic>
      <xdr:nvPicPr>
        <xdr:cNvPr id="5488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8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109538</xdr:rowOff>
    </xdr:to>
    <xdr:pic>
      <xdr:nvPicPr>
        <xdr:cNvPr id="5488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7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109538</xdr:rowOff>
    </xdr:to>
    <xdr:pic>
      <xdr:nvPicPr>
        <xdr:cNvPr id="5488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7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109538</xdr:rowOff>
    </xdr:to>
    <xdr:pic>
      <xdr:nvPicPr>
        <xdr:cNvPr id="5488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7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109538</xdr:rowOff>
    </xdr:to>
    <xdr:pic>
      <xdr:nvPicPr>
        <xdr:cNvPr id="5488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7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45</xdr:row>
      <xdr:rowOff>113291</xdr:rowOff>
    </xdr:to>
    <xdr:pic>
      <xdr:nvPicPr>
        <xdr:cNvPr id="5488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07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45</xdr:row>
      <xdr:rowOff>113291</xdr:rowOff>
    </xdr:to>
    <xdr:pic>
      <xdr:nvPicPr>
        <xdr:cNvPr id="5488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07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45</xdr:row>
      <xdr:rowOff>113291</xdr:rowOff>
    </xdr:to>
    <xdr:pic>
      <xdr:nvPicPr>
        <xdr:cNvPr id="5488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07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45</xdr:row>
      <xdr:rowOff>113291</xdr:rowOff>
    </xdr:to>
    <xdr:pic>
      <xdr:nvPicPr>
        <xdr:cNvPr id="5488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07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45</xdr:row>
      <xdr:rowOff>113291</xdr:rowOff>
    </xdr:to>
    <xdr:pic>
      <xdr:nvPicPr>
        <xdr:cNvPr id="5488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07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45</xdr:row>
      <xdr:rowOff>113291</xdr:rowOff>
    </xdr:to>
    <xdr:pic>
      <xdr:nvPicPr>
        <xdr:cNvPr id="5489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07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142441</xdr:rowOff>
    </xdr:to>
    <xdr:pic>
      <xdr:nvPicPr>
        <xdr:cNvPr id="5489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142441</xdr:rowOff>
    </xdr:to>
    <xdr:pic>
      <xdr:nvPicPr>
        <xdr:cNvPr id="5489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142441</xdr:rowOff>
    </xdr:to>
    <xdr:pic>
      <xdr:nvPicPr>
        <xdr:cNvPr id="5489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142441</xdr:rowOff>
    </xdr:to>
    <xdr:pic>
      <xdr:nvPicPr>
        <xdr:cNvPr id="5489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142441</xdr:rowOff>
    </xdr:to>
    <xdr:pic>
      <xdr:nvPicPr>
        <xdr:cNvPr id="5489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142441</xdr:rowOff>
    </xdr:to>
    <xdr:pic>
      <xdr:nvPicPr>
        <xdr:cNvPr id="5489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142441</xdr:rowOff>
    </xdr:to>
    <xdr:pic>
      <xdr:nvPicPr>
        <xdr:cNvPr id="5489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142441</xdr:rowOff>
    </xdr:to>
    <xdr:pic>
      <xdr:nvPicPr>
        <xdr:cNvPr id="54898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142441</xdr:rowOff>
    </xdr:to>
    <xdr:pic>
      <xdr:nvPicPr>
        <xdr:cNvPr id="5489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142441</xdr:rowOff>
    </xdr:to>
    <xdr:pic>
      <xdr:nvPicPr>
        <xdr:cNvPr id="5490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128587</xdr:rowOff>
    </xdr:to>
    <xdr:pic>
      <xdr:nvPicPr>
        <xdr:cNvPr id="5490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0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128587</xdr:rowOff>
    </xdr:to>
    <xdr:pic>
      <xdr:nvPicPr>
        <xdr:cNvPr id="5490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0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119062</xdr:rowOff>
    </xdr:to>
    <xdr:pic>
      <xdr:nvPicPr>
        <xdr:cNvPr id="5490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69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119062</xdr:rowOff>
    </xdr:to>
    <xdr:pic>
      <xdr:nvPicPr>
        <xdr:cNvPr id="5490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69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153410</xdr:rowOff>
    </xdr:to>
    <xdr:pic>
      <xdr:nvPicPr>
        <xdr:cNvPr id="5490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153410</xdr:rowOff>
    </xdr:to>
    <xdr:pic>
      <xdr:nvPicPr>
        <xdr:cNvPr id="5490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153410</xdr:rowOff>
    </xdr:to>
    <xdr:pic>
      <xdr:nvPicPr>
        <xdr:cNvPr id="5490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153410</xdr:rowOff>
    </xdr:to>
    <xdr:pic>
      <xdr:nvPicPr>
        <xdr:cNvPr id="5490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153410</xdr:rowOff>
    </xdr:to>
    <xdr:pic>
      <xdr:nvPicPr>
        <xdr:cNvPr id="5490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153410</xdr:rowOff>
    </xdr:to>
    <xdr:pic>
      <xdr:nvPicPr>
        <xdr:cNvPr id="5491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153410</xdr:rowOff>
    </xdr:to>
    <xdr:pic>
      <xdr:nvPicPr>
        <xdr:cNvPr id="5491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153410</xdr:rowOff>
    </xdr:to>
    <xdr:pic>
      <xdr:nvPicPr>
        <xdr:cNvPr id="5491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153410</xdr:rowOff>
    </xdr:to>
    <xdr:pic>
      <xdr:nvPicPr>
        <xdr:cNvPr id="5491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153410</xdr:rowOff>
    </xdr:to>
    <xdr:pic>
      <xdr:nvPicPr>
        <xdr:cNvPr id="54914" name="Picture 24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153410</xdr:rowOff>
    </xdr:to>
    <xdr:pic>
      <xdr:nvPicPr>
        <xdr:cNvPr id="5491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153410</xdr:rowOff>
    </xdr:to>
    <xdr:pic>
      <xdr:nvPicPr>
        <xdr:cNvPr id="5491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153410</xdr:rowOff>
    </xdr:to>
    <xdr:pic>
      <xdr:nvPicPr>
        <xdr:cNvPr id="5491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153410</xdr:rowOff>
    </xdr:to>
    <xdr:pic>
      <xdr:nvPicPr>
        <xdr:cNvPr id="5491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38</xdr:row>
      <xdr:rowOff>50511</xdr:rowOff>
    </xdr:to>
    <xdr:pic>
      <xdr:nvPicPr>
        <xdr:cNvPr id="5491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62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38</xdr:row>
      <xdr:rowOff>50511</xdr:rowOff>
    </xdr:to>
    <xdr:pic>
      <xdr:nvPicPr>
        <xdr:cNvPr id="5492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62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38</xdr:row>
      <xdr:rowOff>33193</xdr:rowOff>
    </xdr:to>
    <xdr:pic>
      <xdr:nvPicPr>
        <xdr:cNvPr id="5492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61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38</xdr:row>
      <xdr:rowOff>33193</xdr:rowOff>
    </xdr:to>
    <xdr:pic>
      <xdr:nvPicPr>
        <xdr:cNvPr id="5492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61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37</xdr:row>
      <xdr:rowOff>67829</xdr:rowOff>
    </xdr:to>
    <xdr:pic>
      <xdr:nvPicPr>
        <xdr:cNvPr id="5492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37</xdr:row>
      <xdr:rowOff>67829</xdr:rowOff>
    </xdr:to>
    <xdr:pic>
      <xdr:nvPicPr>
        <xdr:cNvPr id="5492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38</xdr:row>
      <xdr:rowOff>33193</xdr:rowOff>
    </xdr:to>
    <xdr:pic>
      <xdr:nvPicPr>
        <xdr:cNvPr id="5492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61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38</xdr:row>
      <xdr:rowOff>33193</xdr:rowOff>
    </xdr:to>
    <xdr:pic>
      <xdr:nvPicPr>
        <xdr:cNvPr id="5492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61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37</xdr:row>
      <xdr:rowOff>84715</xdr:rowOff>
    </xdr:to>
    <xdr:pic>
      <xdr:nvPicPr>
        <xdr:cNvPr id="5492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5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37</xdr:row>
      <xdr:rowOff>84715</xdr:rowOff>
    </xdr:to>
    <xdr:pic>
      <xdr:nvPicPr>
        <xdr:cNvPr id="5492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5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37</xdr:row>
      <xdr:rowOff>67829</xdr:rowOff>
    </xdr:to>
    <xdr:pic>
      <xdr:nvPicPr>
        <xdr:cNvPr id="5492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37</xdr:row>
      <xdr:rowOff>67829</xdr:rowOff>
    </xdr:to>
    <xdr:pic>
      <xdr:nvPicPr>
        <xdr:cNvPr id="5493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37</xdr:row>
      <xdr:rowOff>67829</xdr:rowOff>
    </xdr:to>
    <xdr:pic>
      <xdr:nvPicPr>
        <xdr:cNvPr id="5493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37</xdr:row>
      <xdr:rowOff>67829</xdr:rowOff>
    </xdr:to>
    <xdr:pic>
      <xdr:nvPicPr>
        <xdr:cNvPr id="5493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137535</xdr:rowOff>
    </xdr:to>
    <xdr:pic>
      <xdr:nvPicPr>
        <xdr:cNvPr id="5493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137535</xdr:rowOff>
    </xdr:to>
    <xdr:pic>
      <xdr:nvPicPr>
        <xdr:cNvPr id="5493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137535</xdr:rowOff>
    </xdr:to>
    <xdr:pic>
      <xdr:nvPicPr>
        <xdr:cNvPr id="5493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137535</xdr:rowOff>
    </xdr:to>
    <xdr:pic>
      <xdr:nvPicPr>
        <xdr:cNvPr id="5493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137535</xdr:rowOff>
    </xdr:to>
    <xdr:pic>
      <xdr:nvPicPr>
        <xdr:cNvPr id="5493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137535</xdr:rowOff>
    </xdr:to>
    <xdr:pic>
      <xdr:nvPicPr>
        <xdr:cNvPr id="5493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62</xdr:row>
      <xdr:rowOff>147925</xdr:rowOff>
    </xdr:to>
    <xdr:pic>
      <xdr:nvPicPr>
        <xdr:cNvPr id="5493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62</xdr:row>
      <xdr:rowOff>147925</xdr:rowOff>
    </xdr:to>
    <xdr:pic>
      <xdr:nvPicPr>
        <xdr:cNvPr id="5494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62</xdr:row>
      <xdr:rowOff>147925</xdr:rowOff>
    </xdr:to>
    <xdr:pic>
      <xdr:nvPicPr>
        <xdr:cNvPr id="5494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62</xdr:row>
      <xdr:rowOff>147925</xdr:rowOff>
    </xdr:to>
    <xdr:pic>
      <xdr:nvPicPr>
        <xdr:cNvPr id="5494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62</xdr:row>
      <xdr:rowOff>147925</xdr:rowOff>
    </xdr:to>
    <xdr:pic>
      <xdr:nvPicPr>
        <xdr:cNvPr id="5494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62</xdr:row>
      <xdr:rowOff>147925</xdr:rowOff>
    </xdr:to>
    <xdr:pic>
      <xdr:nvPicPr>
        <xdr:cNvPr id="5494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62</xdr:row>
      <xdr:rowOff>147925</xdr:rowOff>
    </xdr:to>
    <xdr:pic>
      <xdr:nvPicPr>
        <xdr:cNvPr id="5494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62</xdr:row>
      <xdr:rowOff>147925</xdr:rowOff>
    </xdr:to>
    <xdr:pic>
      <xdr:nvPicPr>
        <xdr:cNvPr id="54946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62</xdr:row>
      <xdr:rowOff>147925</xdr:rowOff>
    </xdr:to>
    <xdr:pic>
      <xdr:nvPicPr>
        <xdr:cNvPr id="5494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62</xdr:row>
      <xdr:rowOff>147925</xdr:rowOff>
    </xdr:to>
    <xdr:pic>
      <xdr:nvPicPr>
        <xdr:cNvPr id="5494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139845</xdr:rowOff>
    </xdr:to>
    <xdr:pic>
      <xdr:nvPicPr>
        <xdr:cNvPr id="5494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6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139845</xdr:rowOff>
    </xdr:to>
    <xdr:pic>
      <xdr:nvPicPr>
        <xdr:cNvPr id="5495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6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130320</xdr:rowOff>
    </xdr:to>
    <xdr:pic>
      <xdr:nvPicPr>
        <xdr:cNvPr id="5495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6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130320</xdr:rowOff>
    </xdr:to>
    <xdr:pic>
      <xdr:nvPicPr>
        <xdr:cNvPr id="5495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6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165534</xdr:rowOff>
    </xdr:to>
    <xdr:pic>
      <xdr:nvPicPr>
        <xdr:cNvPr id="5495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165534</xdr:rowOff>
    </xdr:to>
    <xdr:pic>
      <xdr:nvPicPr>
        <xdr:cNvPr id="5495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165534</xdr:rowOff>
    </xdr:to>
    <xdr:pic>
      <xdr:nvPicPr>
        <xdr:cNvPr id="5495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165534</xdr:rowOff>
    </xdr:to>
    <xdr:pic>
      <xdr:nvPicPr>
        <xdr:cNvPr id="5495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165534</xdr:rowOff>
    </xdr:to>
    <xdr:pic>
      <xdr:nvPicPr>
        <xdr:cNvPr id="5495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165534</xdr:rowOff>
    </xdr:to>
    <xdr:pic>
      <xdr:nvPicPr>
        <xdr:cNvPr id="5495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165534</xdr:rowOff>
    </xdr:to>
    <xdr:pic>
      <xdr:nvPicPr>
        <xdr:cNvPr id="5495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165534</xdr:rowOff>
    </xdr:to>
    <xdr:pic>
      <xdr:nvPicPr>
        <xdr:cNvPr id="5496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165534</xdr:rowOff>
    </xdr:to>
    <xdr:pic>
      <xdr:nvPicPr>
        <xdr:cNvPr id="5496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165534</xdr:rowOff>
    </xdr:to>
    <xdr:pic>
      <xdr:nvPicPr>
        <xdr:cNvPr id="54962" name="Picture 24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165534</xdr:rowOff>
    </xdr:to>
    <xdr:pic>
      <xdr:nvPicPr>
        <xdr:cNvPr id="5496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165534</xdr:rowOff>
    </xdr:to>
    <xdr:pic>
      <xdr:nvPicPr>
        <xdr:cNvPr id="5496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165534</xdr:rowOff>
    </xdr:to>
    <xdr:pic>
      <xdr:nvPicPr>
        <xdr:cNvPr id="5496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165534</xdr:rowOff>
    </xdr:to>
    <xdr:pic>
      <xdr:nvPicPr>
        <xdr:cNvPr id="5496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47</xdr:row>
      <xdr:rowOff>116754</xdr:rowOff>
    </xdr:to>
    <xdr:pic>
      <xdr:nvPicPr>
        <xdr:cNvPr id="5496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43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47</xdr:row>
      <xdr:rowOff>116754</xdr:rowOff>
    </xdr:to>
    <xdr:pic>
      <xdr:nvPicPr>
        <xdr:cNvPr id="5496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43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47</xdr:row>
      <xdr:rowOff>107229</xdr:rowOff>
    </xdr:to>
    <xdr:pic>
      <xdr:nvPicPr>
        <xdr:cNvPr id="5496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42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47</xdr:row>
      <xdr:rowOff>107229</xdr:rowOff>
    </xdr:to>
    <xdr:pic>
      <xdr:nvPicPr>
        <xdr:cNvPr id="5497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42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102610</xdr:rowOff>
    </xdr:to>
    <xdr:pic>
      <xdr:nvPicPr>
        <xdr:cNvPr id="5497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102610</xdr:rowOff>
    </xdr:to>
    <xdr:pic>
      <xdr:nvPicPr>
        <xdr:cNvPr id="5497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47</xdr:row>
      <xdr:rowOff>107229</xdr:rowOff>
    </xdr:to>
    <xdr:pic>
      <xdr:nvPicPr>
        <xdr:cNvPr id="5497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42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47</xdr:row>
      <xdr:rowOff>107229</xdr:rowOff>
    </xdr:to>
    <xdr:pic>
      <xdr:nvPicPr>
        <xdr:cNvPr id="5497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42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102610</xdr:rowOff>
    </xdr:to>
    <xdr:pic>
      <xdr:nvPicPr>
        <xdr:cNvPr id="5497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102610</xdr:rowOff>
    </xdr:to>
    <xdr:pic>
      <xdr:nvPicPr>
        <xdr:cNvPr id="5497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102610</xdr:rowOff>
    </xdr:to>
    <xdr:pic>
      <xdr:nvPicPr>
        <xdr:cNvPr id="5497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102610</xdr:rowOff>
    </xdr:to>
    <xdr:pic>
      <xdr:nvPicPr>
        <xdr:cNvPr id="5497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102610</xdr:rowOff>
    </xdr:to>
    <xdr:pic>
      <xdr:nvPicPr>
        <xdr:cNvPr id="5497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102610</xdr:rowOff>
    </xdr:to>
    <xdr:pic>
      <xdr:nvPicPr>
        <xdr:cNvPr id="5498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41</xdr:row>
      <xdr:rowOff>124835</xdr:rowOff>
    </xdr:to>
    <xdr:pic>
      <xdr:nvPicPr>
        <xdr:cNvPr id="5498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34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41</xdr:row>
      <xdr:rowOff>124835</xdr:rowOff>
    </xdr:to>
    <xdr:pic>
      <xdr:nvPicPr>
        <xdr:cNvPr id="5498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34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41</xdr:row>
      <xdr:rowOff>124835</xdr:rowOff>
    </xdr:to>
    <xdr:pic>
      <xdr:nvPicPr>
        <xdr:cNvPr id="5498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34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41</xdr:row>
      <xdr:rowOff>124835</xdr:rowOff>
    </xdr:to>
    <xdr:pic>
      <xdr:nvPicPr>
        <xdr:cNvPr id="5498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34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41</xdr:row>
      <xdr:rowOff>124835</xdr:rowOff>
    </xdr:to>
    <xdr:pic>
      <xdr:nvPicPr>
        <xdr:cNvPr id="5498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34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41</xdr:row>
      <xdr:rowOff>124835</xdr:rowOff>
    </xdr:to>
    <xdr:pic>
      <xdr:nvPicPr>
        <xdr:cNvPr id="5498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34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27</xdr:row>
      <xdr:rowOff>177078</xdr:rowOff>
    </xdr:to>
    <xdr:pic>
      <xdr:nvPicPr>
        <xdr:cNvPr id="5498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27</xdr:row>
      <xdr:rowOff>177078</xdr:rowOff>
    </xdr:to>
    <xdr:pic>
      <xdr:nvPicPr>
        <xdr:cNvPr id="5498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27</xdr:row>
      <xdr:rowOff>177078</xdr:rowOff>
    </xdr:to>
    <xdr:pic>
      <xdr:nvPicPr>
        <xdr:cNvPr id="5498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27</xdr:row>
      <xdr:rowOff>177078</xdr:rowOff>
    </xdr:to>
    <xdr:pic>
      <xdr:nvPicPr>
        <xdr:cNvPr id="5499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27</xdr:row>
      <xdr:rowOff>177078</xdr:rowOff>
    </xdr:to>
    <xdr:pic>
      <xdr:nvPicPr>
        <xdr:cNvPr id="5499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27</xdr:row>
      <xdr:rowOff>177078</xdr:rowOff>
    </xdr:to>
    <xdr:pic>
      <xdr:nvPicPr>
        <xdr:cNvPr id="5499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27</xdr:row>
      <xdr:rowOff>177078</xdr:rowOff>
    </xdr:to>
    <xdr:pic>
      <xdr:nvPicPr>
        <xdr:cNvPr id="5499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27</xdr:row>
      <xdr:rowOff>177078</xdr:rowOff>
    </xdr:to>
    <xdr:pic>
      <xdr:nvPicPr>
        <xdr:cNvPr id="54994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27</xdr:row>
      <xdr:rowOff>177078</xdr:rowOff>
    </xdr:to>
    <xdr:pic>
      <xdr:nvPicPr>
        <xdr:cNvPr id="5499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27</xdr:row>
      <xdr:rowOff>177078</xdr:rowOff>
    </xdr:to>
    <xdr:pic>
      <xdr:nvPicPr>
        <xdr:cNvPr id="5499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150524</xdr:rowOff>
    </xdr:to>
    <xdr:pic>
      <xdr:nvPicPr>
        <xdr:cNvPr id="5499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7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150524</xdr:rowOff>
    </xdr:to>
    <xdr:pic>
      <xdr:nvPicPr>
        <xdr:cNvPr id="5499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7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150524</xdr:rowOff>
    </xdr:to>
    <xdr:pic>
      <xdr:nvPicPr>
        <xdr:cNvPr id="5499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7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150524</xdr:rowOff>
    </xdr:to>
    <xdr:pic>
      <xdr:nvPicPr>
        <xdr:cNvPr id="5500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7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169574</xdr:rowOff>
    </xdr:to>
    <xdr:pic>
      <xdr:nvPicPr>
        <xdr:cNvPr id="5500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169574</xdr:rowOff>
    </xdr:to>
    <xdr:pic>
      <xdr:nvPicPr>
        <xdr:cNvPr id="5500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169574</xdr:rowOff>
    </xdr:to>
    <xdr:pic>
      <xdr:nvPicPr>
        <xdr:cNvPr id="5500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169574</xdr:rowOff>
    </xdr:to>
    <xdr:pic>
      <xdr:nvPicPr>
        <xdr:cNvPr id="5500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169574</xdr:rowOff>
    </xdr:to>
    <xdr:pic>
      <xdr:nvPicPr>
        <xdr:cNvPr id="5500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169574</xdr:rowOff>
    </xdr:to>
    <xdr:pic>
      <xdr:nvPicPr>
        <xdr:cNvPr id="5500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169574</xdr:rowOff>
    </xdr:to>
    <xdr:pic>
      <xdr:nvPicPr>
        <xdr:cNvPr id="5500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169574</xdr:rowOff>
    </xdr:to>
    <xdr:pic>
      <xdr:nvPicPr>
        <xdr:cNvPr id="5500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169574</xdr:rowOff>
    </xdr:to>
    <xdr:pic>
      <xdr:nvPicPr>
        <xdr:cNvPr id="5500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169574</xdr:rowOff>
    </xdr:to>
    <xdr:pic>
      <xdr:nvPicPr>
        <xdr:cNvPr id="55010" name="Picture 24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169574</xdr:rowOff>
    </xdr:to>
    <xdr:pic>
      <xdr:nvPicPr>
        <xdr:cNvPr id="5501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169574</xdr:rowOff>
    </xdr:to>
    <xdr:pic>
      <xdr:nvPicPr>
        <xdr:cNvPr id="5501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169574</xdr:rowOff>
    </xdr:to>
    <xdr:pic>
      <xdr:nvPicPr>
        <xdr:cNvPr id="5501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169574</xdr:rowOff>
    </xdr:to>
    <xdr:pic>
      <xdr:nvPicPr>
        <xdr:cNvPr id="5501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19</xdr:row>
      <xdr:rowOff>148936</xdr:rowOff>
    </xdr:to>
    <xdr:pic>
      <xdr:nvPicPr>
        <xdr:cNvPr id="5501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657225"/>
          <a:ext cx="0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19</xdr:row>
      <xdr:rowOff>148936</xdr:rowOff>
    </xdr:to>
    <xdr:pic>
      <xdr:nvPicPr>
        <xdr:cNvPr id="5501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657225"/>
          <a:ext cx="0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19</xdr:row>
      <xdr:rowOff>148936</xdr:rowOff>
    </xdr:to>
    <xdr:pic>
      <xdr:nvPicPr>
        <xdr:cNvPr id="5501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657225"/>
          <a:ext cx="0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19</xdr:row>
      <xdr:rowOff>148936</xdr:rowOff>
    </xdr:to>
    <xdr:pic>
      <xdr:nvPicPr>
        <xdr:cNvPr id="5501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657225"/>
          <a:ext cx="0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20</xdr:row>
      <xdr:rowOff>2310</xdr:rowOff>
    </xdr:to>
    <xdr:pic>
      <xdr:nvPicPr>
        <xdr:cNvPr id="5501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20</xdr:row>
      <xdr:rowOff>2310</xdr:rowOff>
    </xdr:to>
    <xdr:pic>
      <xdr:nvPicPr>
        <xdr:cNvPr id="5502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19</xdr:row>
      <xdr:rowOff>148936</xdr:rowOff>
    </xdr:to>
    <xdr:pic>
      <xdr:nvPicPr>
        <xdr:cNvPr id="5502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657225"/>
          <a:ext cx="0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19</xdr:row>
      <xdr:rowOff>148936</xdr:rowOff>
    </xdr:to>
    <xdr:pic>
      <xdr:nvPicPr>
        <xdr:cNvPr id="5502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657225"/>
          <a:ext cx="0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20</xdr:row>
      <xdr:rowOff>11547</xdr:rowOff>
    </xdr:to>
    <xdr:pic>
      <xdr:nvPicPr>
        <xdr:cNvPr id="5502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81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20</xdr:row>
      <xdr:rowOff>11547</xdr:rowOff>
    </xdr:to>
    <xdr:pic>
      <xdr:nvPicPr>
        <xdr:cNvPr id="5502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81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20</xdr:row>
      <xdr:rowOff>2310</xdr:rowOff>
    </xdr:to>
    <xdr:pic>
      <xdr:nvPicPr>
        <xdr:cNvPr id="5502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20</xdr:row>
      <xdr:rowOff>2310</xdr:rowOff>
    </xdr:to>
    <xdr:pic>
      <xdr:nvPicPr>
        <xdr:cNvPr id="5502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20</xdr:row>
      <xdr:rowOff>2310</xdr:rowOff>
    </xdr:to>
    <xdr:pic>
      <xdr:nvPicPr>
        <xdr:cNvPr id="5502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20</xdr:row>
      <xdr:rowOff>2310</xdr:rowOff>
    </xdr:to>
    <xdr:pic>
      <xdr:nvPicPr>
        <xdr:cNvPr id="5502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22</xdr:row>
      <xdr:rowOff>0</xdr:rowOff>
    </xdr:from>
    <xdr:to>
      <xdr:col>1</xdr:col>
      <xdr:colOff>581025</xdr:colOff>
      <xdr:row>34</xdr:row>
      <xdr:rowOff>159038</xdr:rowOff>
    </xdr:to>
    <xdr:pic>
      <xdr:nvPicPr>
        <xdr:cNvPr id="5502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314825"/>
          <a:ext cx="0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22</xdr:row>
      <xdr:rowOff>0</xdr:rowOff>
    </xdr:from>
    <xdr:to>
      <xdr:col>1</xdr:col>
      <xdr:colOff>581025</xdr:colOff>
      <xdr:row>34</xdr:row>
      <xdr:rowOff>159038</xdr:rowOff>
    </xdr:to>
    <xdr:pic>
      <xdr:nvPicPr>
        <xdr:cNvPr id="5503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314825"/>
          <a:ext cx="0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22</xdr:row>
      <xdr:rowOff>0</xdr:rowOff>
    </xdr:from>
    <xdr:to>
      <xdr:col>1</xdr:col>
      <xdr:colOff>581025</xdr:colOff>
      <xdr:row>34</xdr:row>
      <xdr:rowOff>159038</xdr:rowOff>
    </xdr:to>
    <xdr:pic>
      <xdr:nvPicPr>
        <xdr:cNvPr id="5503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314825"/>
          <a:ext cx="0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22</xdr:row>
      <xdr:rowOff>0</xdr:rowOff>
    </xdr:from>
    <xdr:to>
      <xdr:col>1</xdr:col>
      <xdr:colOff>581025</xdr:colOff>
      <xdr:row>34</xdr:row>
      <xdr:rowOff>159038</xdr:rowOff>
    </xdr:to>
    <xdr:pic>
      <xdr:nvPicPr>
        <xdr:cNvPr id="5503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314825"/>
          <a:ext cx="0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22</xdr:row>
      <xdr:rowOff>0</xdr:rowOff>
    </xdr:from>
    <xdr:to>
      <xdr:col>1</xdr:col>
      <xdr:colOff>581025</xdr:colOff>
      <xdr:row>34</xdr:row>
      <xdr:rowOff>159038</xdr:rowOff>
    </xdr:to>
    <xdr:pic>
      <xdr:nvPicPr>
        <xdr:cNvPr id="5503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314825"/>
          <a:ext cx="0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22</xdr:row>
      <xdr:rowOff>0</xdr:rowOff>
    </xdr:from>
    <xdr:to>
      <xdr:col>1</xdr:col>
      <xdr:colOff>581025</xdr:colOff>
      <xdr:row>34</xdr:row>
      <xdr:rowOff>159038</xdr:rowOff>
    </xdr:to>
    <xdr:pic>
      <xdr:nvPicPr>
        <xdr:cNvPr id="5503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314825"/>
          <a:ext cx="0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127433</xdr:rowOff>
    </xdr:to>
    <xdr:pic>
      <xdr:nvPicPr>
        <xdr:cNvPr id="5503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127433</xdr:rowOff>
    </xdr:to>
    <xdr:pic>
      <xdr:nvPicPr>
        <xdr:cNvPr id="5503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127433</xdr:rowOff>
    </xdr:to>
    <xdr:pic>
      <xdr:nvPicPr>
        <xdr:cNvPr id="5503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127433</xdr:rowOff>
    </xdr:to>
    <xdr:pic>
      <xdr:nvPicPr>
        <xdr:cNvPr id="5503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127433</xdr:rowOff>
    </xdr:to>
    <xdr:pic>
      <xdr:nvPicPr>
        <xdr:cNvPr id="5503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127433</xdr:rowOff>
    </xdr:to>
    <xdr:pic>
      <xdr:nvPicPr>
        <xdr:cNvPr id="5504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0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127433</xdr:rowOff>
    </xdr:to>
    <xdr:pic>
      <xdr:nvPicPr>
        <xdr:cNvPr id="5504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1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127433</xdr:rowOff>
    </xdr:to>
    <xdr:pic>
      <xdr:nvPicPr>
        <xdr:cNvPr id="55042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2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127433</xdr:rowOff>
    </xdr:to>
    <xdr:pic>
      <xdr:nvPicPr>
        <xdr:cNvPr id="5504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3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127433</xdr:rowOff>
    </xdr:to>
    <xdr:pic>
      <xdr:nvPicPr>
        <xdr:cNvPr id="5504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4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117331</xdr:rowOff>
    </xdr:to>
    <xdr:pic>
      <xdr:nvPicPr>
        <xdr:cNvPr id="5504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5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0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117331</xdr:rowOff>
    </xdr:to>
    <xdr:pic>
      <xdr:nvPicPr>
        <xdr:cNvPr id="5504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6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0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107806</xdr:rowOff>
    </xdr:to>
    <xdr:pic>
      <xdr:nvPicPr>
        <xdr:cNvPr id="5504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7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791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107806</xdr:rowOff>
    </xdr:to>
    <xdr:pic>
      <xdr:nvPicPr>
        <xdr:cNvPr id="5504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8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791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136381</xdr:rowOff>
    </xdr:to>
    <xdr:pic>
      <xdr:nvPicPr>
        <xdr:cNvPr id="5504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9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136381</xdr:rowOff>
    </xdr:to>
    <xdr:pic>
      <xdr:nvPicPr>
        <xdr:cNvPr id="5505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A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136381</xdr:rowOff>
    </xdr:to>
    <xdr:pic>
      <xdr:nvPicPr>
        <xdr:cNvPr id="5505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B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136381</xdr:rowOff>
    </xdr:to>
    <xdr:pic>
      <xdr:nvPicPr>
        <xdr:cNvPr id="5505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C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136381</xdr:rowOff>
    </xdr:to>
    <xdr:pic>
      <xdr:nvPicPr>
        <xdr:cNvPr id="5505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D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136381</xdr:rowOff>
    </xdr:to>
    <xdr:pic>
      <xdr:nvPicPr>
        <xdr:cNvPr id="5505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E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136381</xdr:rowOff>
    </xdr:to>
    <xdr:pic>
      <xdr:nvPicPr>
        <xdr:cNvPr id="5505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F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136381</xdr:rowOff>
    </xdr:to>
    <xdr:pic>
      <xdr:nvPicPr>
        <xdr:cNvPr id="5505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0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136381</xdr:rowOff>
    </xdr:to>
    <xdr:pic>
      <xdr:nvPicPr>
        <xdr:cNvPr id="5505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1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136381</xdr:rowOff>
    </xdr:to>
    <xdr:pic>
      <xdr:nvPicPr>
        <xdr:cNvPr id="55058" name="Picture 24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2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136381</xdr:rowOff>
    </xdr:to>
    <xdr:pic>
      <xdr:nvPicPr>
        <xdr:cNvPr id="5505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3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136381</xdr:rowOff>
    </xdr:to>
    <xdr:pic>
      <xdr:nvPicPr>
        <xdr:cNvPr id="5506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4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136381</xdr:rowOff>
    </xdr:to>
    <xdr:pic>
      <xdr:nvPicPr>
        <xdr:cNvPr id="5506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5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136381</xdr:rowOff>
    </xdr:to>
    <xdr:pic>
      <xdr:nvPicPr>
        <xdr:cNvPr id="5506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6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137535</xdr:rowOff>
    </xdr:to>
    <xdr:pic>
      <xdr:nvPicPr>
        <xdr:cNvPr id="5506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7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137535</xdr:rowOff>
    </xdr:to>
    <xdr:pic>
      <xdr:nvPicPr>
        <xdr:cNvPr id="5506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8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137535</xdr:rowOff>
    </xdr:to>
    <xdr:pic>
      <xdr:nvPicPr>
        <xdr:cNvPr id="5506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9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137535</xdr:rowOff>
    </xdr:to>
    <xdr:pic>
      <xdr:nvPicPr>
        <xdr:cNvPr id="5506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A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32</xdr:row>
      <xdr:rowOff>132339</xdr:rowOff>
    </xdr:to>
    <xdr:pic>
      <xdr:nvPicPr>
        <xdr:cNvPr id="5506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B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7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32</xdr:row>
      <xdr:rowOff>132339</xdr:rowOff>
    </xdr:to>
    <xdr:pic>
      <xdr:nvPicPr>
        <xdr:cNvPr id="5506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C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7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137535</xdr:rowOff>
    </xdr:to>
    <xdr:pic>
      <xdr:nvPicPr>
        <xdr:cNvPr id="5506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D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137535</xdr:rowOff>
    </xdr:to>
    <xdr:pic>
      <xdr:nvPicPr>
        <xdr:cNvPr id="5507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E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32</xdr:row>
      <xdr:rowOff>153121</xdr:rowOff>
    </xdr:to>
    <xdr:pic>
      <xdr:nvPicPr>
        <xdr:cNvPr id="5507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F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9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32</xdr:row>
      <xdr:rowOff>153121</xdr:rowOff>
    </xdr:to>
    <xdr:pic>
      <xdr:nvPicPr>
        <xdr:cNvPr id="5507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0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9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32</xdr:row>
      <xdr:rowOff>132339</xdr:rowOff>
    </xdr:to>
    <xdr:pic>
      <xdr:nvPicPr>
        <xdr:cNvPr id="5507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1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7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32</xdr:row>
      <xdr:rowOff>132339</xdr:rowOff>
    </xdr:to>
    <xdr:pic>
      <xdr:nvPicPr>
        <xdr:cNvPr id="5507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2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7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32</xdr:row>
      <xdr:rowOff>132339</xdr:rowOff>
    </xdr:to>
    <xdr:pic>
      <xdr:nvPicPr>
        <xdr:cNvPr id="5507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3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7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32</xdr:row>
      <xdr:rowOff>132339</xdr:rowOff>
    </xdr:to>
    <xdr:pic>
      <xdr:nvPicPr>
        <xdr:cNvPr id="5507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4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7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131474</xdr:rowOff>
    </xdr:to>
    <xdr:pic>
      <xdr:nvPicPr>
        <xdr:cNvPr id="5507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5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5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131474</xdr:rowOff>
    </xdr:to>
    <xdr:pic>
      <xdr:nvPicPr>
        <xdr:cNvPr id="5507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6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5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131474</xdr:rowOff>
    </xdr:to>
    <xdr:pic>
      <xdr:nvPicPr>
        <xdr:cNvPr id="5507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7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5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131474</xdr:rowOff>
    </xdr:to>
    <xdr:pic>
      <xdr:nvPicPr>
        <xdr:cNvPr id="5508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8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5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131474</xdr:rowOff>
    </xdr:to>
    <xdr:pic>
      <xdr:nvPicPr>
        <xdr:cNvPr id="5508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9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5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131474</xdr:rowOff>
    </xdr:to>
    <xdr:pic>
      <xdr:nvPicPr>
        <xdr:cNvPr id="5508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A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5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42</xdr:row>
      <xdr:rowOff>149080</xdr:rowOff>
    </xdr:to>
    <xdr:pic>
      <xdr:nvPicPr>
        <xdr:cNvPr id="5508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B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42</xdr:row>
      <xdr:rowOff>149080</xdr:rowOff>
    </xdr:to>
    <xdr:pic>
      <xdr:nvPicPr>
        <xdr:cNvPr id="5508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C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42</xdr:row>
      <xdr:rowOff>149080</xdr:rowOff>
    </xdr:to>
    <xdr:pic>
      <xdr:nvPicPr>
        <xdr:cNvPr id="5508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D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42</xdr:row>
      <xdr:rowOff>149080</xdr:rowOff>
    </xdr:to>
    <xdr:pic>
      <xdr:nvPicPr>
        <xdr:cNvPr id="5508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E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42</xdr:row>
      <xdr:rowOff>149080</xdr:rowOff>
    </xdr:to>
    <xdr:pic>
      <xdr:nvPicPr>
        <xdr:cNvPr id="5508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F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42</xdr:row>
      <xdr:rowOff>149080</xdr:rowOff>
    </xdr:to>
    <xdr:pic>
      <xdr:nvPicPr>
        <xdr:cNvPr id="5508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0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42</xdr:row>
      <xdr:rowOff>149080</xdr:rowOff>
    </xdr:to>
    <xdr:pic>
      <xdr:nvPicPr>
        <xdr:cNvPr id="5508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1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42</xdr:row>
      <xdr:rowOff>149080</xdr:rowOff>
    </xdr:to>
    <xdr:pic>
      <xdr:nvPicPr>
        <xdr:cNvPr id="55090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2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42</xdr:row>
      <xdr:rowOff>149080</xdr:rowOff>
    </xdr:to>
    <xdr:pic>
      <xdr:nvPicPr>
        <xdr:cNvPr id="5509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3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42</xdr:row>
      <xdr:rowOff>149080</xdr:rowOff>
    </xdr:to>
    <xdr:pic>
      <xdr:nvPicPr>
        <xdr:cNvPr id="5509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4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143019</xdr:rowOff>
    </xdr:to>
    <xdr:pic>
      <xdr:nvPicPr>
        <xdr:cNvPr id="5509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5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2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143019</xdr:rowOff>
    </xdr:to>
    <xdr:pic>
      <xdr:nvPicPr>
        <xdr:cNvPr id="5509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6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2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143019</xdr:rowOff>
    </xdr:to>
    <xdr:pic>
      <xdr:nvPicPr>
        <xdr:cNvPr id="5509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7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2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143019</xdr:rowOff>
    </xdr:to>
    <xdr:pic>
      <xdr:nvPicPr>
        <xdr:cNvPr id="5509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8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2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161492</xdr:rowOff>
    </xdr:to>
    <xdr:pic>
      <xdr:nvPicPr>
        <xdr:cNvPr id="5509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9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161492</xdr:rowOff>
    </xdr:to>
    <xdr:pic>
      <xdr:nvPicPr>
        <xdr:cNvPr id="5509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A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161492</xdr:rowOff>
    </xdr:to>
    <xdr:pic>
      <xdr:nvPicPr>
        <xdr:cNvPr id="5509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B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161492</xdr:rowOff>
    </xdr:to>
    <xdr:pic>
      <xdr:nvPicPr>
        <xdr:cNvPr id="5510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C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161492</xdr:rowOff>
    </xdr:to>
    <xdr:pic>
      <xdr:nvPicPr>
        <xdr:cNvPr id="5510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D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161492</xdr:rowOff>
    </xdr:to>
    <xdr:pic>
      <xdr:nvPicPr>
        <xdr:cNvPr id="5510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E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161492</xdr:rowOff>
    </xdr:to>
    <xdr:pic>
      <xdr:nvPicPr>
        <xdr:cNvPr id="5510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F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161492</xdr:rowOff>
    </xdr:to>
    <xdr:pic>
      <xdr:nvPicPr>
        <xdr:cNvPr id="5510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0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161492</xdr:rowOff>
    </xdr:to>
    <xdr:pic>
      <xdr:nvPicPr>
        <xdr:cNvPr id="5510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1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161492</xdr:rowOff>
    </xdr:to>
    <xdr:pic>
      <xdr:nvPicPr>
        <xdr:cNvPr id="55106" name="Picture 24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2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161492</xdr:rowOff>
    </xdr:to>
    <xdr:pic>
      <xdr:nvPicPr>
        <xdr:cNvPr id="5510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3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161492</xdr:rowOff>
    </xdr:to>
    <xdr:pic>
      <xdr:nvPicPr>
        <xdr:cNvPr id="5510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4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161492</xdr:rowOff>
    </xdr:to>
    <xdr:pic>
      <xdr:nvPicPr>
        <xdr:cNvPr id="5510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5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119207</xdr:colOff>
      <xdr:row>0</xdr:row>
      <xdr:rowOff>0</xdr:rowOff>
    </xdr:from>
    <xdr:to>
      <xdr:col>0</xdr:col>
      <xdr:colOff>119207</xdr:colOff>
      <xdr:row>44</xdr:row>
      <xdr:rowOff>161492</xdr:rowOff>
    </xdr:to>
    <xdr:pic>
      <xdr:nvPicPr>
        <xdr:cNvPr id="5511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6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07" y="0"/>
          <a:ext cx="0" cy="9799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134937</xdr:rowOff>
    </xdr:to>
    <xdr:pic>
      <xdr:nvPicPr>
        <xdr:cNvPr id="5511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7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06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134937</xdr:rowOff>
    </xdr:to>
    <xdr:pic>
      <xdr:nvPicPr>
        <xdr:cNvPr id="5511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8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06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115887</xdr:rowOff>
    </xdr:to>
    <xdr:pic>
      <xdr:nvPicPr>
        <xdr:cNvPr id="5511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9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04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115887</xdr:rowOff>
    </xdr:to>
    <xdr:pic>
      <xdr:nvPicPr>
        <xdr:cNvPr id="5511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A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04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53686</xdr:rowOff>
    </xdr:to>
    <xdr:pic>
      <xdr:nvPicPr>
        <xdr:cNvPr id="5511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B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53686</xdr:rowOff>
    </xdr:to>
    <xdr:pic>
      <xdr:nvPicPr>
        <xdr:cNvPr id="5511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C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115887</xdr:rowOff>
    </xdr:to>
    <xdr:pic>
      <xdr:nvPicPr>
        <xdr:cNvPr id="5511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D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04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115887</xdr:rowOff>
    </xdr:to>
    <xdr:pic>
      <xdr:nvPicPr>
        <xdr:cNvPr id="5511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E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04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53686</xdr:rowOff>
    </xdr:to>
    <xdr:pic>
      <xdr:nvPicPr>
        <xdr:cNvPr id="5511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F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53686</xdr:rowOff>
    </xdr:to>
    <xdr:pic>
      <xdr:nvPicPr>
        <xdr:cNvPr id="5512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0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53686</xdr:rowOff>
    </xdr:to>
    <xdr:pic>
      <xdr:nvPicPr>
        <xdr:cNvPr id="5512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1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53686</xdr:rowOff>
    </xdr:to>
    <xdr:pic>
      <xdr:nvPicPr>
        <xdr:cNvPr id="5512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2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53686</xdr:rowOff>
    </xdr:to>
    <xdr:pic>
      <xdr:nvPicPr>
        <xdr:cNvPr id="5512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3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53686</xdr:rowOff>
    </xdr:to>
    <xdr:pic>
      <xdr:nvPicPr>
        <xdr:cNvPr id="5512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4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26</xdr:row>
      <xdr:rowOff>154566</xdr:rowOff>
    </xdr:to>
    <xdr:pic>
      <xdr:nvPicPr>
        <xdr:cNvPr id="5512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5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26</xdr:row>
      <xdr:rowOff>154566</xdr:rowOff>
    </xdr:to>
    <xdr:pic>
      <xdr:nvPicPr>
        <xdr:cNvPr id="5512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6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26</xdr:row>
      <xdr:rowOff>154566</xdr:rowOff>
    </xdr:to>
    <xdr:pic>
      <xdr:nvPicPr>
        <xdr:cNvPr id="5512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7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26</xdr:row>
      <xdr:rowOff>154566</xdr:rowOff>
    </xdr:to>
    <xdr:pic>
      <xdr:nvPicPr>
        <xdr:cNvPr id="5512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8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26</xdr:row>
      <xdr:rowOff>154566</xdr:rowOff>
    </xdr:to>
    <xdr:pic>
      <xdr:nvPicPr>
        <xdr:cNvPr id="5512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9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1572202</xdr:colOff>
      <xdr:row>1</xdr:row>
      <xdr:rowOff>136236</xdr:rowOff>
    </xdr:from>
    <xdr:to>
      <xdr:col>1</xdr:col>
      <xdr:colOff>1572202</xdr:colOff>
      <xdr:row>28</xdr:row>
      <xdr:rowOff>207817</xdr:rowOff>
    </xdr:to>
    <xdr:pic>
      <xdr:nvPicPr>
        <xdr:cNvPr id="5513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A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02" y="367145"/>
          <a:ext cx="0" cy="608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13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B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13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C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13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D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13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E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13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F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13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0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13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1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138" name="Picture 2340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2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13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3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14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4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25112</xdr:rowOff>
    </xdr:to>
    <xdr:pic>
      <xdr:nvPicPr>
        <xdr:cNvPr id="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247E25AA-8BED-4AC5-B9DC-776CAF9E7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02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25112</xdr:rowOff>
    </xdr:to>
    <xdr:pic>
      <xdr:nvPicPr>
        <xdr:cNvPr id="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C99A10FA-B408-404F-9AA1-EA0BBC3CD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02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25112</xdr:rowOff>
    </xdr:to>
    <xdr:pic>
      <xdr:nvPicPr>
        <xdr:cNvPr id="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51EFB9A3-87B4-4838-B955-19081E63E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02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25112</xdr:rowOff>
    </xdr:to>
    <xdr:pic>
      <xdr:nvPicPr>
        <xdr:cNvPr id="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7C5999A-002C-440F-A5C4-70A7B2036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02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25112</xdr:rowOff>
    </xdr:to>
    <xdr:pic>
      <xdr:nvPicPr>
        <xdr:cNvPr id="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1B9EEB2-9F2A-4FB1-B286-F8BAF3858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02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25112</xdr:rowOff>
    </xdr:to>
    <xdr:pic>
      <xdr:nvPicPr>
        <xdr:cNvPr id="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71B4E542-F760-477E-A2E2-B216490FD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02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25112</xdr:rowOff>
    </xdr:to>
    <xdr:pic>
      <xdr:nvPicPr>
        <xdr:cNvPr id="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369A1224-CCC4-4B9B-9D78-017257630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02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25112</xdr:rowOff>
    </xdr:to>
    <xdr:pic>
      <xdr:nvPicPr>
        <xdr:cNvPr id="9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92A231D8-AF8B-4590-85F2-63E41235C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02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25112</xdr:rowOff>
    </xdr:to>
    <xdr:pic>
      <xdr:nvPicPr>
        <xdr:cNvPr id="1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95B41138-FF4C-47E4-A7D1-C3BF0DAB0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02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25112</xdr:rowOff>
    </xdr:to>
    <xdr:pic>
      <xdr:nvPicPr>
        <xdr:cNvPr id="1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999BED4C-CA35-46F1-A914-E8C632E56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02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33193</xdr:rowOff>
    </xdr:to>
    <xdr:pic>
      <xdr:nvPicPr>
        <xdr:cNvPr id="1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B7A0DFCD-4AF4-4448-98E3-8512F9562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551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33193</xdr:rowOff>
    </xdr:to>
    <xdr:pic>
      <xdr:nvPicPr>
        <xdr:cNvPr id="1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CC37877-5B8F-4612-A6B5-E2CD36FB5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551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23668</xdr:rowOff>
    </xdr:to>
    <xdr:pic>
      <xdr:nvPicPr>
        <xdr:cNvPr id="1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F1DB7AB8-418E-419F-9639-2E0832B27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542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23668</xdr:rowOff>
    </xdr:to>
    <xdr:pic>
      <xdr:nvPicPr>
        <xdr:cNvPr id="1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8302230B-13AE-43DE-B3B0-FC29E97A1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542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61768</xdr:rowOff>
    </xdr:to>
    <xdr:pic>
      <xdr:nvPicPr>
        <xdr:cNvPr id="1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DFA05326-E0B3-4A39-BCE8-C419158E6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580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61768</xdr:rowOff>
    </xdr:to>
    <xdr:pic>
      <xdr:nvPicPr>
        <xdr:cNvPr id="1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1F1A296-34D5-4063-B827-BAFE169D3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580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61768</xdr:rowOff>
    </xdr:to>
    <xdr:pic>
      <xdr:nvPicPr>
        <xdr:cNvPr id="1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BDA60B8F-EBE7-4E37-8098-4898B5748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580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61768</xdr:rowOff>
    </xdr:to>
    <xdr:pic>
      <xdr:nvPicPr>
        <xdr:cNvPr id="1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571C949D-CCA7-44FB-B7A7-F0C53D6C5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580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61768</xdr:rowOff>
    </xdr:to>
    <xdr:pic>
      <xdr:nvPicPr>
        <xdr:cNvPr id="2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F9FD7B07-4AD3-40AC-9E7B-01110E13A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580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61768</xdr:rowOff>
    </xdr:to>
    <xdr:pic>
      <xdr:nvPicPr>
        <xdr:cNvPr id="2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B68A0CA1-6D99-435F-B974-6BF4D3DE4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580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61768</xdr:rowOff>
    </xdr:to>
    <xdr:pic>
      <xdr:nvPicPr>
        <xdr:cNvPr id="2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BE52228-1665-4E9D-BFC6-2C9973A0C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580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61768</xdr:rowOff>
    </xdr:to>
    <xdr:pic>
      <xdr:nvPicPr>
        <xdr:cNvPr id="2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A627909-9E93-4A06-BEBA-EAE035324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580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61768</xdr:rowOff>
    </xdr:to>
    <xdr:pic>
      <xdr:nvPicPr>
        <xdr:cNvPr id="2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6F0F1667-1FFE-4F22-8537-6792D06B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580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61768</xdr:rowOff>
    </xdr:to>
    <xdr:pic>
      <xdr:nvPicPr>
        <xdr:cNvPr id="25" name="Picture 24" descr="http://hrmsapps5.axisb.com:8000/OA_HTML/cabo/images/swan/t.gif">
          <a:extLst>
            <a:ext uri="{FF2B5EF4-FFF2-40B4-BE49-F238E27FC236}">
              <a16:creationId xmlns:a16="http://schemas.microsoft.com/office/drawing/2014/main" id="{FED6DEA7-28FF-45E8-A039-AA1C12922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580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61768</xdr:rowOff>
    </xdr:to>
    <xdr:pic>
      <xdr:nvPicPr>
        <xdr:cNvPr id="2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709D941C-9937-4A3B-956D-C3154AF24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580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61768</xdr:rowOff>
    </xdr:to>
    <xdr:pic>
      <xdr:nvPicPr>
        <xdr:cNvPr id="2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D7D59A0C-C0F2-4436-A9D4-750FF6097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580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61768</xdr:rowOff>
    </xdr:to>
    <xdr:pic>
      <xdr:nvPicPr>
        <xdr:cNvPr id="2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83813DF-9CEE-4A2C-B0ED-E26BC7F9E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580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61768</xdr:rowOff>
    </xdr:to>
    <xdr:pic>
      <xdr:nvPicPr>
        <xdr:cNvPr id="2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98D940B3-C52E-4CCF-BC4A-8F098AF61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4580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91930</xdr:rowOff>
    </xdr:to>
    <xdr:pic>
      <xdr:nvPicPr>
        <xdr:cNvPr id="3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B7489172-1216-40FD-8A4A-3BD89972E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28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91930</xdr:rowOff>
    </xdr:to>
    <xdr:pic>
      <xdr:nvPicPr>
        <xdr:cNvPr id="3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C9482155-BBE1-4785-9818-9E340076E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28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72880</xdr:rowOff>
    </xdr:to>
    <xdr:pic>
      <xdr:nvPicPr>
        <xdr:cNvPr id="3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4C9BDA-CFED-4382-8FFA-F34BB5629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26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72880</xdr:rowOff>
    </xdr:to>
    <xdr:pic>
      <xdr:nvPicPr>
        <xdr:cNvPr id="3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9CB06AA0-8A9C-4029-A90D-3FBF96510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26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52</xdr:row>
      <xdr:rowOff>74324</xdr:rowOff>
    </xdr:to>
    <xdr:pic>
      <xdr:nvPicPr>
        <xdr:cNvPr id="3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C2B835F-12BC-45F7-8A5D-498D3FA6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091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52</xdr:row>
      <xdr:rowOff>74324</xdr:rowOff>
    </xdr:to>
    <xdr:pic>
      <xdr:nvPicPr>
        <xdr:cNvPr id="3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59C9B34F-B8B1-438E-A267-7B7E33B37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091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72880</xdr:rowOff>
    </xdr:to>
    <xdr:pic>
      <xdr:nvPicPr>
        <xdr:cNvPr id="3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F6EC4A88-EB3A-44A1-AB20-A920C0379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26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72880</xdr:rowOff>
    </xdr:to>
    <xdr:pic>
      <xdr:nvPicPr>
        <xdr:cNvPr id="3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2DC2036-C022-493D-BA67-EDD1FCA1A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26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52</xdr:row>
      <xdr:rowOff>83849</xdr:rowOff>
    </xdr:to>
    <xdr:pic>
      <xdr:nvPicPr>
        <xdr:cNvPr id="3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CCCEEB84-2E9C-40F8-AF74-2CD90018B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100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52</xdr:row>
      <xdr:rowOff>83849</xdr:rowOff>
    </xdr:to>
    <xdr:pic>
      <xdr:nvPicPr>
        <xdr:cNvPr id="3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966815D0-D68A-4A37-9A8B-884F74FC0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100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52</xdr:row>
      <xdr:rowOff>74324</xdr:rowOff>
    </xdr:to>
    <xdr:pic>
      <xdr:nvPicPr>
        <xdr:cNvPr id="4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96EFFBCE-CF2F-4B45-8900-C05AE11A8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091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52</xdr:row>
      <xdr:rowOff>74324</xdr:rowOff>
    </xdr:to>
    <xdr:pic>
      <xdr:nvPicPr>
        <xdr:cNvPr id="4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895AC20-C912-4851-BAF7-A1D2D9532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091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52</xdr:row>
      <xdr:rowOff>74324</xdr:rowOff>
    </xdr:to>
    <xdr:pic>
      <xdr:nvPicPr>
        <xdr:cNvPr id="4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C7F4D31-A51F-48BE-891C-5173F6133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091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52</xdr:row>
      <xdr:rowOff>74324</xdr:rowOff>
    </xdr:to>
    <xdr:pic>
      <xdr:nvPicPr>
        <xdr:cNvPr id="4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C7BD5587-3BF1-48A0-8E2C-6AE2D79D2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091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47</xdr:row>
      <xdr:rowOff>42142</xdr:rowOff>
    </xdr:to>
    <xdr:pic>
      <xdr:nvPicPr>
        <xdr:cNvPr id="4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31B5014-F630-4152-A3D7-9A7844FBF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18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47</xdr:row>
      <xdr:rowOff>42142</xdr:rowOff>
    </xdr:to>
    <xdr:pic>
      <xdr:nvPicPr>
        <xdr:cNvPr id="4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F28BB552-9114-4283-B65C-04B29B92E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18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47</xdr:row>
      <xdr:rowOff>42142</xdr:rowOff>
    </xdr:to>
    <xdr:pic>
      <xdr:nvPicPr>
        <xdr:cNvPr id="4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F4D54B9E-7324-4BBE-9F12-E67F7DE2A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18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47</xdr:row>
      <xdr:rowOff>42142</xdr:rowOff>
    </xdr:to>
    <xdr:pic>
      <xdr:nvPicPr>
        <xdr:cNvPr id="4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64901510-8B93-4A4D-93D5-8C8348675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18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47</xdr:row>
      <xdr:rowOff>42142</xdr:rowOff>
    </xdr:to>
    <xdr:pic>
      <xdr:nvPicPr>
        <xdr:cNvPr id="4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5CDF3887-2D96-41F1-A97A-7CC960FE7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18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47</xdr:row>
      <xdr:rowOff>42142</xdr:rowOff>
    </xdr:to>
    <xdr:pic>
      <xdr:nvPicPr>
        <xdr:cNvPr id="4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1B78CB77-F7F7-431B-9C18-B0B0A5961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18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113577</xdr:rowOff>
    </xdr:to>
    <xdr:pic>
      <xdr:nvPicPr>
        <xdr:cNvPr id="5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B50C724A-40DF-4D23-B360-9DF83C07B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30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113577</xdr:rowOff>
    </xdr:to>
    <xdr:pic>
      <xdr:nvPicPr>
        <xdr:cNvPr id="5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978970B9-8D33-4FBD-9698-5E1F4F961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30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113577</xdr:rowOff>
    </xdr:to>
    <xdr:pic>
      <xdr:nvPicPr>
        <xdr:cNvPr id="5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FF9F6FF-3DA5-46D2-A7A4-DEFA6400B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30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113577</xdr:rowOff>
    </xdr:to>
    <xdr:pic>
      <xdr:nvPicPr>
        <xdr:cNvPr id="5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154B53F1-56FE-4DAC-8BAA-2659AD195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30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113577</xdr:rowOff>
    </xdr:to>
    <xdr:pic>
      <xdr:nvPicPr>
        <xdr:cNvPr id="5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E8A94C66-DC9C-487C-94E8-323969551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30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113577</xdr:rowOff>
    </xdr:to>
    <xdr:pic>
      <xdr:nvPicPr>
        <xdr:cNvPr id="5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B1D26AA6-B033-431A-A208-AF330B6E5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30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113577</xdr:rowOff>
    </xdr:to>
    <xdr:pic>
      <xdr:nvPicPr>
        <xdr:cNvPr id="5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B264594D-6B07-416D-B264-9D85F56BB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30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113577</xdr:rowOff>
    </xdr:to>
    <xdr:pic>
      <xdr:nvPicPr>
        <xdr:cNvPr id="57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B07C1E62-A3DB-4C9E-99FF-88F962A1D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30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113577</xdr:rowOff>
    </xdr:to>
    <xdr:pic>
      <xdr:nvPicPr>
        <xdr:cNvPr id="5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B4D18F-16BD-4275-8645-B73D867B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30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113577</xdr:rowOff>
    </xdr:to>
    <xdr:pic>
      <xdr:nvPicPr>
        <xdr:cNvPr id="5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295501C-785C-45F1-A347-02C5EE8CE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30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127431</xdr:rowOff>
    </xdr:to>
    <xdr:pic>
      <xdr:nvPicPr>
        <xdr:cNvPr id="6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3102F57-4C72-4CF9-A590-6965A680F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83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127431</xdr:rowOff>
    </xdr:to>
    <xdr:pic>
      <xdr:nvPicPr>
        <xdr:cNvPr id="6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2CB68676-9EB1-474C-9F0A-BE4AB611F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83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117906</xdr:rowOff>
    </xdr:to>
    <xdr:pic>
      <xdr:nvPicPr>
        <xdr:cNvPr id="6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71EF54BB-CA74-464F-8760-8E014D600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830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117906</xdr:rowOff>
    </xdr:to>
    <xdr:pic>
      <xdr:nvPicPr>
        <xdr:cNvPr id="6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EE636008-324C-4FFB-8D48-9DCD583E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830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149368</xdr:rowOff>
    </xdr:to>
    <xdr:pic>
      <xdr:nvPicPr>
        <xdr:cNvPr id="5514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52A54A08-1446-4E23-BA09-F23A84364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861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149368</xdr:rowOff>
    </xdr:to>
    <xdr:pic>
      <xdr:nvPicPr>
        <xdr:cNvPr id="5514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19386A59-3826-4484-9930-F88FE2F60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861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149368</xdr:rowOff>
    </xdr:to>
    <xdr:pic>
      <xdr:nvPicPr>
        <xdr:cNvPr id="5514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BA04119E-5ADD-4C8E-AD68-5A94C19D0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861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149368</xdr:rowOff>
    </xdr:to>
    <xdr:pic>
      <xdr:nvPicPr>
        <xdr:cNvPr id="5514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3E311FAE-F812-4E43-8D1B-ACB21568F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861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149368</xdr:rowOff>
    </xdr:to>
    <xdr:pic>
      <xdr:nvPicPr>
        <xdr:cNvPr id="5514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F280B08F-8470-47D8-B48C-451245560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861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149368</xdr:rowOff>
    </xdr:to>
    <xdr:pic>
      <xdr:nvPicPr>
        <xdr:cNvPr id="5514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1A5BAA29-2B92-4004-8FF1-1B3E38D4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861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149368</xdr:rowOff>
    </xdr:to>
    <xdr:pic>
      <xdr:nvPicPr>
        <xdr:cNvPr id="5514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6A573372-DE0A-4070-A1AE-4A77C4890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861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149368</xdr:rowOff>
    </xdr:to>
    <xdr:pic>
      <xdr:nvPicPr>
        <xdr:cNvPr id="5514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C0EF1C8C-43F1-414C-9F38-911DE6AFE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861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149368</xdr:rowOff>
    </xdr:to>
    <xdr:pic>
      <xdr:nvPicPr>
        <xdr:cNvPr id="5514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39EE5785-A97B-4E63-AB7D-E18C23BF9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861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149368</xdr:rowOff>
    </xdr:to>
    <xdr:pic>
      <xdr:nvPicPr>
        <xdr:cNvPr id="55150" name="Picture 24" descr="http://hrmsapps5.axisb.com:8000/OA_HTML/cabo/images/swan/t.gif">
          <a:extLst>
            <a:ext uri="{FF2B5EF4-FFF2-40B4-BE49-F238E27FC236}">
              <a16:creationId xmlns:a16="http://schemas.microsoft.com/office/drawing/2014/main" id="{7714FFDF-07E0-4742-A3DF-C720AD754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861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149368</xdr:rowOff>
    </xdr:to>
    <xdr:pic>
      <xdr:nvPicPr>
        <xdr:cNvPr id="5515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55D5951E-E9FE-4D5F-9916-AA81524E6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861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149368</xdr:rowOff>
    </xdr:to>
    <xdr:pic>
      <xdr:nvPicPr>
        <xdr:cNvPr id="5515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6331AEA3-C396-4AB5-BCBC-D9A62B4E4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861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149368</xdr:rowOff>
    </xdr:to>
    <xdr:pic>
      <xdr:nvPicPr>
        <xdr:cNvPr id="5515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A4BCB01-3A87-47FC-8181-914EA94F2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861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56</xdr:row>
      <xdr:rowOff>149368</xdr:rowOff>
    </xdr:to>
    <xdr:pic>
      <xdr:nvPicPr>
        <xdr:cNvPr id="5515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7A06A65-AD48-4645-A778-469A5E342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1861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39</xdr:row>
      <xdr:rowOff>71438</xdr:rowOff>
    </xdr:to>
    <xdr:pic>
      <xdr:nvPicPr>
        <xdr:cNvPr id="5515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6FB6F66B-DDDF-4794-8AC8-184973DD8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8716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39</xdr:row>
      <xdr:rowOff>71438</xdr:rowOff>
    </xdr:to>
    <xdr:pic>
      <xdr:nvPicPr>
        <xdr:cNvPr id="5515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5B1662B9-90C0-4123-AA80-EABCFBD4B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8716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39</xdr:row>
      <xdr:rowOff>56284</xdr:rowOff>
    </xdr:to>
    <xdr:pic>
      <xdr:nvPicPr>
        <xdr:cNvPr id="5515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6913947D-BE96-4525-90FD-65B1E923E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8697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39</xdr:row>
      <xdr:rowOff>56284</xdr:rowOff>
    </xdr:to>
    <xdr:pic>
      <xdr:nvPicPr>
        <xdr:cNvPr id="5515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CDE9B888-A4E1-4978-8B61-C028FF66F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8697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38</xdr:row>
      <xdr:rowOff>81828</xdr:rowOff>
    </xdr:to>
    <xdr:pic>
      <xdr:nvPicPr>
        <xdr:cNvPr id="5515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6D17B699-AA6F-4479-AF0A-240B13F9C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852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38</xdr:row>
      <xdr:rowOff>81828</xdr:rowOff>
    </xdr:to>
    <xdr:pic>
      <xdr:nvPicPr>
        <xdr:cNvPr id="5516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5ED8459-8FCD-43CE-9E91-B845BAD3F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852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39</xdr:row>
      <xdr:rowOff>56284</xdr:rowOff>
    </xdr:to>
    <xdr:pic>
      <xdr:nvPicPr>
        <xdr:cNvPr id="5516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C52C7594-C60B-453E-BDD5-BE14D5950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8697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39</xdr:row>
      <xdr:rowOff>56284</xdr:rowOff>
    </xdr:to>
    <xdr:pic>
      <xdr:nvPicPr>
        <xdr:cNvPr id="5516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3BA4678B-2E65-4ED3-9296-EDEDC8FA1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8697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38</xdr:row>
      <xdr:rowOff>94528</xdr:rowOff>
    </xdr:to>
    <xdr:pic>
      <xdr:nvPicPr>
        <xdr:cNvPr id="5516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B0FFBDE3-EB06-4072-BE27-667507A55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854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38</xdr:row>
      <xdr:rowOff>94528</xdr:rowOff>
    </xdr:to>
    <xdr:pic>
      <xdr:nvPicPr>
        <xdr:cNvPr id="5516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78E9C716-22E3-401E-B825-424EFCDDF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854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38</xdr:row>
      <xdr:rowOff>81828</xdr:rowOff>
    </xdr:to>
    <xdr:pic>
      <xdr:nvPicPr>
        <xdr:cNvPr id="5516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BD3EB68E-7E78-45CB-AC92-438BD17B6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852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38</xdr:row>
      <xdr:rowOff>81828</xdr:rowOff>
    </xdr:to>
    <xdr:pic>
      <xdr:nvPicPr>
        <xdr:cNvPr id="5516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E91E67BC-18E4-4C88-90C0-E298B2F1B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852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38</xdr:row>
      <xdr:rowOff>81828</xdr:rowOff>
    </xdr:to>
    <xdr:pic>
      <xdr:nvPicPr>
        <xdr:cNvPr id="5516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1B3169AD-8BB8-4E0B-A45F-D68DF461B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852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38</xdr:row>
      <xdr:rowOff>81828</xdr:rowOff>
    </xdr:to>
    <xdr:pic>
      <xdr:nvPicPr>
        <xdr:cNvPr id="5478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8B0E30AD-FA44-48FA-8CD6-6977A4837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852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34</xdr:row>
      <xdr:rowOff>125990</xdr:rowOff>
    </xdr:to>
    <xdr:pic>
      <xdr:nvPicPr>
        <xdr:cNvPr id="5478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77209A3C-FFAC-4194-AFB1-6404E0A58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762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34</xdr:row>
      <xdr:rowOff>125990</xdr:rowOff>
    </xdr:to>
    <xdr:pic>
      <xdr:nvPicPr>
        <xdr:cNvPr id="5478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E59CF3B5-F8BF-4F64-A52B-AD6894A3F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762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34</xdr:row>
      <xdr:rowOff>125990</xdr:rowOff>
    </xdr:to>
    <xdr:pic>
      <xdr:nvPicPr>
        <xdr:cNvPr id="5478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E014BA0-FBF4-4C52-AABC-34E4B2EFF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762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34</xdr:row>
      <xdr:rowOff>125990</xdr:rowOff>
    </xdr:to>
    <xdr:pic>
      <xdr:nvPicPr>
        <xdr:cNvPr id="5478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95932D8D-05D0-45E5-A807-41AC11E4D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762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34</xdr:row>
      <xdr:rowOff>125990</xdr:rowOff>
    </xdr:to>
    <xdr:pic>
      <xdr:nvPicPr>
        <xdr:cNvPr id="5478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201F90CA-5E40-4CD7-B4BC-C56395548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762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34</xdr:row>
      <xdr:rowOff>125990</xdr:rowOff>
    </xdr:to>
    <xdr:pic>
      <xdr:nvPicPr>
        <xdr:cNvPr id="5479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85074925-3346-4D47-8B6D-BC957B67A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762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21360</xdr:rowOff>
    </xdr:to>
    <xdr:pic>
      <xdr:nvPicPr>
        <xdr:cNvPr id="5479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F3DDBAA4-7447-4E9C-B896-7DED084C1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316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21360</xdr:rowOff>
    </xdr:to>
    <xdr:pic>
      <xdr:nvPicPr>
        <xdr:cNvPr id="5479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EA3DFCAA-70EF-4518-B1E0-472523EE2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316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21360</xdr:rowOff>
    </xdr:to>
    <xdr:pic>
      <xdr:nvPicPr>
        <xdr:cNvPr id="5479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B9992F85-063A-4A69-A89F-E124FA1BA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316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21360</xdr:rowOff>
    </xdr:to>
    <xdr:pic>
      <xdr:nvPicPr>
        <xdr:cNvPr id="5479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9FC17D31-FC25-4A54-BE9D-BC4FFEF62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316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21360</xdr:rowOff>
    </xdr:to>
    <xdr:pic>
      <xdr:nvPicPr>
        <xdr:cNvPr id="5479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EACA8BE1-79E0-44FE-8010-2304F0E52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316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21360</xdr:rowOff>
    </xdr:to>
    <xdr:pic>
      <xdr:nvPicPr>
        <xdr:cNvPr id="5479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6F52214F-DFAC-4471-AA1C-4E13A6DCA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316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21360</xdr:rowOff>
    </xdr:to>
    <xdr:pic>
      <xdr:nvPicPr>
        <xdr:cNvPr id="5479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266A80FE-C86B-43BC-A5BA-AD24F50A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316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21360</xdr:rowOff>
    </xdr:to>
    <xdr:pic>
      <xdr:nvPicPr>
        <xdr:cNvPr id="54798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FF6B714A-D0AA-49C3-A6CF-9A79AA7C4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316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21360</xdr:rowOff>
    </xdr:to>
    <xdr:pic>
      <xdr:nvPicPr>
        <xdr:cNvPr id="5479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F510F044-9B22-4DC9-84FF-3B180CD7E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316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21360</xdr:rowOff>
    </xdr:to>
    <xdr:pic>
      <xdr:nvPicPr>
        <xdr:cNvPr id="5480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411D2F9D-6C27-4C05-9305-3447BC8A0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316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29441</xdr:rowOff>
    </xdr:to>
    <xdr:pic>
      <xdr:nvPicPr>
        <xdr:cNvPr id="5480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85662FAC-61DB-44C2-85A9-F1669ABB6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8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29441</xdr:rowOff>
    </xdr:to>
    <xdr:pic>
      <xdr:nvPicPr>
        <xdr:cNvPr id="5480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6734706C-DFED-4D88-A532-2046EFD89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8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19916</xdr:rowOff>
    </xdr:to>
    <xdr:pic>
      <xdr:nvPicPr>
        <xdr:cNvPr id="5480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D1CDF313-9709-4E59-9D1D-1F85A8F7C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8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19916</xdr:rowOff>
    </xdr:to>
    <xdr:pic>
      <xdr:nvPicPr>
        <xdr:cNvPr id="5480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BFB1B6CF-F671-48F7-B417-6621A1CF4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8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55707</xdr:rowOff>
    </xdr:to>
    <xdr:pic>
      <xdr:nvPicPr>
        <xdr:cNvPr id="5480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25DA1D9B-DDA1-4DC9-97BD-3682AA8C1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878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55707</xdr:rowOff>
    </xdr:to>
    <xdr:pic>
      <xdr:nvPicPr>
        <xdr:cNvPr id="5480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63E4DFB1-8658-4D75-A7FB-AF0167BE2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878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55707</xdr:rowOff>
    </xdr:to>
    <xdr:pic>
      <xdr:nvPicPr>
        <xdr:cNvPr id="5480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E468F1D2-14EE-4FBF-A2C9-EA8A155D9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878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55707</xdr:rowOff>
    </xdr:to>
    <xdr:pic>
      <xdr:nvPicPr>
        <xdr:cNvPr id="5480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86B2FDEE-6741-4AC0-A333-F430658ED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878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55707</xdr:rowOff>
    </xdr:to>
    <xdr:pic>
      <xdr:nvPicPr>
        <xdr:cNvPr id="5480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F4021CB0-5FBE-41D4-B93F-9B72B0734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878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55707</xdr:rowOff>
    </xdr:to>
    <xdr:pic>
      <xdr:nvPicPr>
        <xdr:cNvPr id="5481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24807CFB-1CDE-4D95-AA95-1F4B4E457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878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55707</xdr:rowOff>
    </xdr:to>
    <xdr:pic>
      <xdr:nvPicPr>
        <xdr:cNvPr id="5481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9DDF4734-C330-4E7C-93A7-14536053F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878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55707</xdr:rowOff>
    </xdr:to>
    <xdr:pic>
      <xdr:nvPicPr>
        <xdr:cNvPr id="5481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5DDF5F35-1BAC-4C0D-B382-A7FAE841D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878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55707</xdr:rowOff>
    </xdr:to>
    <xdr:pic>
      <xdr:nvPicPr>
        <xdr:cNvPr id="5481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5A0C6B3A-757D-4DCB-B02A-3F5B3C9A2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878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55707</xdr:rowOff>
    </xdr:to>
    <xdr:pic>
      <xdr:nvPicPr>
        <xdr:cNvPr id="54814" name="Picture 24" descr="http://hrmsapps5.axisb.com:8000/OA_HTML/cabo/images/swan/t.gif">
          <a:extLst>
            <a:ext uri="{FF2B5EF4-FFF2-40B4-BE49-F238E27FC236}">
              <a16:creationId xmlns:a16="http://schemas.microsoft.com/office/drawing/2014/main" id="{2D6C8038-FE71-43AF-ADF9-9A04D0CF7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878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55707</xdr:rowOff>
    </xdr:to>
    <xdr:pic>
      <xdr:nvPicPr>
        <xdr:cNvPr id="5481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89AAC6E1-DC01-47DE-A551-0CDD34632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878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55707</xdr:rowOff>
    </xdr:to>
    <xdr:pic>
      <xdr:nvPicPr>
        <xdr:cNvPr id="5481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80E5F494-481A-4BE5-ADA9-647FF10B4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878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55707</xdr:rowOff>
    </xdr:to>
    <xdr:pic>
      <xdr:nvPicPr>
        <xdr:cNvPr id="5481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5935EBE-FCA5-4F2A-ABCD-C875F9559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878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55707</xdr:rowOff>
    </xdr:to>
    <xdr:pic>
      <xdr:nvPicPr>
        <xdr:cNvPr id="5481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511AFCFB-4A39-43AD-8E8D-D7A138EB5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3878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55418</xdr:rowOff>
    </xdr:to>
    <xdr:pic>
      <xdr:nvPicPr>
        <xdr:cNvPr id="5481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399AB87F-CDEF-41DA-96E5-142C6949B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55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55418</xdr:rowOff>
    </xdr:to>
    <xdr:pic>
      <xdr:nvPicPr>
        <xdr:cNvPr id="5482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68E91CF2-3AF5-4E65-AACD-6449B0C83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55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45893</xdr:rowOff>
    </xdr:to>
    <xdr:pic>
      <xdr:nvPicPr>
        <xdr:cNvPr id="5482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74B53427-DD5A-466A-92D4-D33018B53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54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45893</xdr:rowOff>
    </xdr:to>
    <xdr:pic>
      <xdr:nvPicPr>
        <xdr:cNvPr id="5482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C709FAAC-7555-48E8-B5AF-19E74599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54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37811</xdr:rowOff>
    </xdr:to>
    <xdr:pic>
      <xdr:nvPicPr>
        <xdr:cNvPr id="5482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E8522733-A569-4F48-8AF9-26360BC7D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35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37811</xdr:rowOff>
    </xdr:to>
    <xdr:pic>
      <xdr:nvPicPr>
        <xdr:cNvPr id="5482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95E5C366-56D6-4418-803D-E418F4F13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35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45893</xdr:rowOff>
    </xdr:to>
    <xdr:pic>
      <xdr:nvPicPr>
        <xdr:cNvPr id="5482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DEDE595B-E710-4D3E-AC58-99E90F917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54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45893</xdr:rowOff>
    </xdr:to>
    <xdr:pic>
      <xdr:nvPicPr>
        <xdr:cNvPr id="5482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7D5202FA-EAE3-42D7-B143-5C632331C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54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37811</xdr:rowOff>
    </xdr:to>
    <xdr:pic>
      <xdr:nvPicPr>
        <xdr:cNvPr id="5482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D6BC900F-463B-4666-B7AA-C22BAB4FF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35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37811</xdr:rowOff>
    </xdr:to>
    <xdr:pic>
      <xdr:nvPicPr>
        <xdr:cNvPr id="5482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9EF98861-4B00-457A-A6B3-1BB74C3D8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35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37811</xdr:rowOff>
    </xdr:to>
    <xdr:pic>
      <xdr:nvPicPr>
        <xdr:cNvPr id="5482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B3F25C8A-E614-4FE4-8113-429681381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35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37811</xdr:rowOff>
    </xdr:to>
    <xdr:pic>
      <xdr:nvPicPr>
        <xdr:cNvPr id="5483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5613419A-88A9-4D3C-BB9C-78BA37180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35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37811</xdr:rowOff>
    </xdr:to>
    <xdr:pic>
      <xdr:nvPicPr>
        <xdr:cNvPr id="5483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85762482-D936-48FC-B143-D00B3AFA3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35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37811</xdr:rowOff>
    </xdr:to>
    <xdr:pic>
      <xdr:nvPicPr>
        <xdr:cNvPr id="5483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3B2612CF-7A7A-4092-9A97-E09CD579B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35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42</xdr:row>
      <xdr:rowOff>176211</xdr:rowOff>
    </xdr:to>
    <xdr:pic>
      <xdr:nvPicPr>
        <xdr:cNvPr id="5483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1F33C8F9-C158-492A-8E99-A5B6EF166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9441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42</xdr:row>
      <xdr:rowOff>176211</xdr:rowOff>
    </xdr:to>
    <xdr:pic>
      <xdr:nvPicPr>
        <xdr:cNvPr id="5483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BF3D3C3B-58C6-4C4C-8D3B-52D9B4E6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9441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42</xdr:row>
      <xdr:rowOff>176211</xdr:rowOff>
    </xdr:to>
    <xdr:pic>
      <xdr:nvPicPr>
        <xdr:cNvPr id="5483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73B45E88-BF03-4FB5-887B-5A04D1238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9441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42</xdr:row>
      <xdr:rowOff>176211</xdr:rowOff>
    </xdr:to>
    <xdr:pic>
      <xdr:nvPicPr>
        <xdr:cNvPr id="5483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C25DDE57-166C-4395-A73F-BB938E5C0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9441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42</xdr:row>
      <xdr:rowOff>176211</xdr:rowOff>
    </xdr:to>
    <xdr:pic>
      <xdr:nvPicPr>
        <xdr:cNvPr id="5483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D836B0C3-2971-42AF-A831-996B17C4C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9441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42</xdr:row>
      <xdr:rowOff>176211</xdr:rowOff>
    </xdr:to>
    <xdr:pic>
      <xdr:nvPicPr>
        <xdr:cNvPr id="5483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582276D4-330E-40AC-9C6F-EC97B933E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9441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28</xdr:row>
      <xdr:rowOff>118630</xdr:rowOff>
    </xdr:to>
    <xdr:pic>
      <xdr:nvPicPr>
        <xdr:cNvPr id="5483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5C8B354D-7308-4136-B2D4-C7EDC9C0B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45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28</xdr:row>
      <xdr:rowOff>118630</xdr:rowOff>
    </xdr:to>
    <xdr:pic>
      <xdr:nvPicPr>
        <xdr:cNvPr id="5484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1211D7F4-B10B-40EC-81AB-434EE8E3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45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28</xdr:row>
      <xdr:rowOff>118630</xdr:rowOff>
    </xdr:to>
    <xdr:pic>
      <xdr:nvPicPr>
        <xdr:cNvPr id="5484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4861061-67DA-4440-B3EE-8646751D6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45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28</xdr:row>
      <xdr:rowOff>118630</xdr:rowOff>
    </xdr:to>
    <xdr:pic>
      <xdr:nvPicPr>
        <xdr:cNvPr id="5484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84A5E362-A29C-4A44-9DB8-228029095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45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28</xdr:row>
      <xdr:rowOff>118630</xdr:rowOff>
    </xdr:to>
    <xdr:pic>
      <xdr:nvPicPr>
        <xdr:cNvPr id="5516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F924E0EF-647C-4FC6-92DA-DE7293BEC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45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28</xdr:row>
      <xdr:rowOff>118630</xdr:rowOff>
    </xdr:to>
    <xdr:pic>
      <xdr:nvPicPr>
        <xdr:cNvPr id="5516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6BD50E0A-6BA1-4583-91C0-D312F278C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45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28</xdr:row>
      <xdr:rowOff>118630</xdr:rowOff>
    </xdr:to>
    <xdr:pic>
      <xdr:nvPicPr>
        <xdr:cNvPr id="5517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FC202B4D-507E-4E4D-99A7-FD2E647DC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45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28</xdr:row>
      <xdr:rowOff>118630</xdr:rowOff>
    </xdr:to>
    <xdr:pic>
      <xdr:nvPicPr>
        <xdr:cNvPr id="55171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FEB2D4CE-928C-413B-AABF-566AA316F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45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28</xdr:row>
      <xdr:rowOff>118630</xdr:rowOff>
    </xdr:to>
    <xdr:pic>
      <xdr:nvPicPr>
        <xdr:cNvPr id="5517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CDA97A3B-3006-4E0B-B8B9-74CC1D9A1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45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28</xdr:row>
      <xdr:rowOff>118630</xdr:rowOff>
    </xdr:to>
    <xdr:pic>
      <xdr:nvPicPr>
        <xdr:cNvPr id="5517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CFFC48E6-F787-4189-B7A9-AC4DE96C6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45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110691</xdr:rowOff>
    </xdr:to>
    <xdr:pic>
      <xdr:nvPicPr>
        <xdr:cNvPr id="5517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99852090-79B3-416F-A153-387CF00CE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41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110691</xdr:rowOff>
    </xdr:to>
    <xdr:pic>
      <xdr:nvPicPr>
        <xdr:cNvPr id="5517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C1029942-B5F7-4B33-B77B-F601FED41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41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110691</xdr:rowOff>
    </xdr:to>
    <xdr:pic>
      <xdr:nvPicPr>
        <xdr:cNvPr id="5517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18B32170-C4C5-4A07-99C7-45F569C07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41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110691</xdr:rowOff>
    </xdr:to>
    <xdr:pic>
      <xdr:nvPicPr>
        <xdr:cNvPr id="5517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DD7B004B-F019-4003-986E-7EA7B9A61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41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129741</xdr:rowOff>
    </xdr:to>
    <xdr:pic>
      <xdr:nvPicPr>
        <xdr:cNvPr id="5517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46ABF79-306C-4774-AE51-20EC8CD00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60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129741</xdr:rowOff>
    </xdr:to>
    <xdr:pic>
      <xdr:nvPicPr>
        <xdr:cNvPr id="5517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75200655-38C1-4860-85D6-84D0171B6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60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129741</xdr:rowOff>
    </xdr:to>
    <xdr:pic>
      <xdr:nvPicPr>
        <xdr:cNvPr id="5518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F6D61970-40B2-45A8-8E8A-6019D36FA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60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129741</xdr:rowOff>
    </xdr:to>
    <xdr:pic>
      <xdr:nvPicPr>
        <xdr:cNvPr id="5518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55D9AB3A-4377-4457-9C46-C0A1E05BF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60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129741</xdr:rowOff>
    </xdr:to>
    <xdr:pic>
      <xdr:nvPicPr>
        <xdr:cNvPr id="5518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243261FC-90CD-4DE5-A3B0-A9CCB1E94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60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129741</xdr:rowOff>
    </xdr:to>
    <xdr:pic>
      <xdr:nvPicPr>
        <xdr:cNvPr id="5518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CA62D49F-0B6A-4604-8F0E-38B69308A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60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129741</xdr:rowOff>
    </xdr:to>
    <xdr:pic>
      <xdr:nvPicPr>
        <xdr:cNvPr id="5518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F47E407-9406-4057-94EB-9BDF65192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60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129741</xdr:rowOff>
    </xdr:to>
    <xdr:pic>
      <xdr:nvPicPr>
        <xdr:cNvPr id="5518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CB1EC4C1-083A-4E7D-A02E-F1B3CC1D0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60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129741</xdr:rowOff>
    </xdr:to>
    <xdr:pic>
      <xdr:nvPicPr>
        <xdr:cNvPr id="5518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6ECD114-2ACD-48B6-80F2-ACB5A405F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60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129741</xdr:rowOff>
    </xdr:to>
    <xdr:pic>
      <xdr:nvPicPr>
        <xdr:cNvPr id="55187" name="Picture 24" descr="http://hrmsapps5.axisb.com:8000/OA_HTML/cabo/images/swan/t.gif">
          <a:extLst>
            <a:ext uri="{FF2B5EF4-FFF2-40B4-BE49-F238E27FC236}">
              <a16:creationId xmlns:a16="http://schemas.microsoft.com/office/drawing/2014/main" id="{FABE19F8-3E93-4756-9436-EE14EBCB8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60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129741</xdr:rowOff>
    </xdr:to>
    <xdr:pic>
      <xdr:nvPicPr>
        <xdr:cNvPr id="5518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B865AE2C-4158-4EB5-BFF4-9C6A2DF0D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60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129741</xdr:rowOff>
    </xdr:to>
    <xdr:pic>
      <xdr:nvPicPr>
        <xdr:cNvPr id="5518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881D3985-2E7A-4DB1-968B-560D21CC1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60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129741</xdr:rowOff>
    </xdr:to>
    <xdr:pic>
      <xdr:nvPicPr>
        <xdr:cNvPr id="5519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5D770138-FC23-420C-B49A-D70CB9985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60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129741</xdr:rowOff>
    </xdr:to>
    <xdr:pic>
      <xdr:nvPicPr>
        <xdr:cNvPr id="5519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317BCA3D-F593-4834-B65E-52559BAA3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60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20</xdr:row>
      <xdr:rowOff>31750</xdr:rowOff>
    </xdr:to>
    <xdr:pic>
      <xdr:nvPicPr>
        <xdr:cNvPr id="5519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D62123EF-4B41-4CFB-9E4C-0C475DFF5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647700"/>
          <a:ext cx="0" cy="3983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20</xdr:row>
      <xdr:rowOff>31750</xdr:rowOff>
    </xdr:to>
    <xdr:pic>
      <xdr:nvPicPr>
        <xdr:cNvPr id="5519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5DA3445-10DD-4C9B-86EB-6FDA678F6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647700"/>
          <a:ext cx="0" cy="3983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20</xdr:row>
      <xdr:rowOff>31750</xdr:rowOff>
    </xdr:to>
    <xdr:pic>
      <xdr:nvPicPr>
        <xdr:cNvPr id="5519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4FB267BB-261D-46EC-BF0D-8E4022D36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647700"/>
          <a:ext cx="0" cy="3983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20</xdr:row>
      <xdr:rowOff>31750</xdr:rowOff>
    </xdr:to>
    <xdr:pic>
      <xdr:nvPicPr>
        <xdr:cNvPr id="5519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D7461D60-8F31-43CE-97AD-0285A7CE7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647700"/>
          <a:ext cx="0" cy="3983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20</xdr:row>
      <xdr:rowOff>69851</xdr:rowOff>
    </xdr:to>
    <xdr:pic>
      <xdr:nvPicPr>
        <xdr:cNvPr id="5519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9423B2F8-4102-42BC-B0F2-871A17A60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857250"/>
          <a:ext cx="0" cy="3811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20</xdr:row>
      <xdr:rowOff>69851</xdr:rowOff>
    </xdr:to>
    <xdr:pic>
      <xdr:nvPicPr>
        <xdr:cNvPr id="5519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9B908BD4-B665-4A57-89B9-C4C570DBE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857250"/>
          <a:ext cx="0" cy="3811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20</xdr:row>
      <xdr:rowOff>31750</xdr:rowOff>
    </xdr:to>
    <xdr:pic>
      <xdr:nvPicPr>
        <xdr:cNvPr id="5519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CD839A81-4D38-48FC-B098-2CB0E94A8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647700"/>
          <a:ext cx="0" cy="3983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20</xdr:row>
      <xdr:rowOff>31750</xdr:rowOff>
    </xdr:to>
    <xdr:pic>
      <xdr:nvPicPr>
        <xdr:cNvPr id="5519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36D43783-EE99-4E5C-B497-E08F12C6D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647700"/>
          <a:ext cx="0" cy="3983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20</xdr:row>
      <xdr:rowOff>75046</xdr:rowOff>
    </xdr:to>
    <xdr:pic>
      <xdr:nvPicPr>
        <xdr:cNvPr id="5520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8FDC7790-2C0F-470A-90BF-8D43A8347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857250"/>
          <a:ext cx="0" cy="3820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20</xdr:row>
      <xdr:rowOff>75046</xdr:rowOff>
    </xdr:to>
    <xdr:pic>
      <xdr:nvPicPr>
        <xdr:cNvPr id="5520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480416A2-3AB6-4A5B-8D73-A39651F22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857250"/>
          <a:ext cx="0" cy="3820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20</xdr:row>
      <xdr:rowOff>69851</xdr:rowOff>
    </xdr:to>
    <xdr:pic>
      <xdr:nvPicPr>
        <xdr:cNvPr id="5520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82900E74-E3FC-4EFB-BB78-A88DA9780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857250"/>
          <a:ext cx="0" cy="3811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20</xdr:row>
      <xdr:rowOff>69851</xdr:rowOff>
    </xdr:to>
    <xdr:pic>
      <xdr:nvPicPr>
        <xdr:cNvPr id="5520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6B3B64F8-91DC-43B0-BA63-1C5E124A0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857250"/>
          <a:ext cx="0" cy="3811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20</xdr:row>
      <xdr:rowOff>69851</xdr:rowOff>
    </xdr:to>
    <xdr:pic>
      <xdr:nvPicPr>
        <xdr:cNvPr id="5520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5D8BD3E0-9062-4025-81FB-3D0827AD3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857250"/>
          <a:ext cx="0" cy="3811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581025</xdr:colOff>
      <xdr:row>20</xdr:row>
      <xdr:rowOff>69851</xdr:rowOff>
    </xdr:to>
    <xdr:pic>
      <xdr:nvPicPr>
        <xdr:cNvPr id="5520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5DAF9869-C188-4E53-B6DD-1B9D524DB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857250"/>
          <a:ext cx="0" cy="3811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22</xdr:row>
      <xdr:rowOff>0</xdr:rowOff>
    </xdr:from>
    <xdr:to>
      <xdr:col>1</xdr:col>
      <xdr:colOff>581025</xdr:colOff>
      <xdr:row>35</xdr:row>
      <xdr:rowOff>65521</xdr:rowOff>
    </xdr:to>
    <xdr:pic>
      <xdr:nvPicPr>
        <xdr:cNvPr id="5520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4E600D4E-FB93-463C-BAF0-4D32B7ECB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4368800"/>
          <a:ext cx="0" cy="275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22</xdr:row>
      <xdr:rowOff>0</xdr:rowOff>
    </xdr:from>
    <xdr:to>
      <xdr:col>1</xdr:col>
      <xdr:colOff>581025</xdr:colOff>
      <xdr:row>35</xdr:row>
      <xdr:rowOff>65521</xdr:rowOff>
    </xdr:to>
    <xdr:pic>
      <xdr:nvPicPr>
        <xdr:cNvPr id="5520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88487D10-F879-4BF5-8F78-9D57E7F5A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4368800"/>
          <a:ext cx="0" cy="275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22</xdr:row>
      <xdr:rowOff>0</xdr:rowOff>
    </xdr:from>
    <xdr:to>
      <xdr:col>1</xdr:col>
      <xdr:colOff>581025</xdr:colOff>
      <xdr:row>35</xdr:row>
      <xdr:rowOff>65521</xdr:rowOff>
    </xdr:to>
    <xdr:pic>
      <xdr:nvPicPr>
        <xdr:cNvPr id="5520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BA3AAAC0-DB3C-4D57-B2C4-1DE44C083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4368800"/>
          <a:ext cx="0" cy="275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22</xdr:row>
      <xdr:rowOff>0</xdr:rowOff>
    </xdr:from>
    <xdr:to>
      <xdr:col>1</xdr:col>
      <xdr:colOff>581025</xdr:colOff>
      <xdr:row>35</xdr:row>
      <xdr:rowOff>65521</xdr:rowOff>
    </xdr:to>
    <xdr:pic>
      <xdr:nvPicPr>
        <xdr:cNvPr id="5520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426459C-2045-4FCE-B142-EE33C422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4368800"/>
          <a:ext cx="0" cy="275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22</xdr:row>
      <xdr:rowOff>0</xdr:rowOff>
    </xdr:from>
    <xdr:to>
      <xdr:col>1</xdr:col>
      <xdr:colOff>581025</xdr:colOff>
      <xdr:row>35</xdr:row>
      <xdr:rowOff>65521</xdr:rowOff>
    </xdr:to>
    <xdr:pic>
      <xdr:nvPicPr>
        <xdr:cNvPr id="5521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B902119A-9AE6-4B37-AC0B-45CAEA2A5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4368800"/>
          <a:ext cx="0" cy="275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22</xdr:row>
      <xdr:rowOff>0</xdr:rowOff>
    </xdr:from>
    <xdr:to>
      <xdr:col>1</xdr:col>
      <xdr:colOff>581025</xdr:colOff>
      <xdr:row>35</xdr:row>
      <xdr:rowOff>65521</xdr:rowOff>
    </xdr:to>
    <xdr:pic>
      <xdr:nvPicPr>
        <xdr:cNvPr id="5521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F23E031D-7A1E-4F35-B615-FEF8BA34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4368800"/>
          <a:ext cx="0" cy="275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59748</xdr:rowOff>
    </xdr:to>
    <xdr:pic>
      <xdr:nvPicPr>
        <xdr:cNvPr id="5521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2A174024-0184-4923-81A0-DBF4787B8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37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59748</xdr:rowOff>
    </xdr:to>
    <xdr:pic>
      <xdr:nvPicPr>
        <xdr:cNvPr id="5521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892BA784-F802-41EF-8DF4-9B9CA8223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37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59748</xdr:rowOff>
    </xdr:to>
    <xdr:pic>
      <xdr:nvPicPr>
        <xdr:cNvPr id="5521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B4BF25A-DC01-431D-BBFC-73F975901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37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59748</xdr:rowOff>
    </xdr:to>
    <xdr:pic>
      <xdr:nvPicPr>
        <xdr:cNvPr id="5521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DD3A2BA8-6B07-429B-971F-7193CD768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37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59748</xdr:rowOff>
    </xdr:to>
    <xdr:pic>
      <xdr:nvPicPr>
        <xdr:cNvPr id="5521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43631A24-801C-44F5-BDA8-49DD3E77D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37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59748</xdr:rowOff>
    </xdr:to>
    <xdr:pic>
      <xdr:nvPicPr>
        <xdr:cNvPr id="5521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E988A0FA-55C1-440A-AC1B-A9F23519C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37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59748</xdr:rowOff>
    </xdr:to>
    <xdr:pic>
      <xdr:nvPicPr>
        <xdr:cNvPr id="5521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E485D05D-97CB-4F5F-BC30-3E4D87E06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37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59748</xdr:rowOff>
    </xdr:to>
    <xdr:pic>
      <xdr:nvPicPr>
        <xdr:cNvPr id="55219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782C238C-D152-4B0B-8767-4F5423AD7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37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59748</xdr:rowOff>
    </xdr:to>
    <xdr:pic>
      <xdr:nvPicPr>
        <xdr:cNvPr id="5522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CF4F9106-D1CE-4A2F-9B1D-D3E3E4026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37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59748</xdr:rowOff>
    </xdr:to>
    <xdr:pic>
      <xdr:nvPicPr>
        <xdr:cNvPr id="5522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96C81348-569D-4825-A30D-F0E34F24D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37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75767</xdr:rowOff>
    </xdr:to>
    <xdr:pic>
      <xdr:nvPicPr>
        <xdr:cNvPr id="5522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31A05785-CF0A-4095-AF59-D5FD2E2BC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916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75767</xdr:rowOff>
    </xdr:to>
    <xdr:pic>
      <xdr:nvPicPr>
        <xdr:cNvPr id="5522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1E4B0960-3F98-46FA-80E8-D357D0D19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916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68407</xdr:rowOff>
    </xdr:to>
    <xdr:pic>
      <xdr:nvPicPr>
        <xdr:cNvPr id="5522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45A46F0B-DB20-4801-B48D-5E66F52B4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906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68407</xdr:rowOff>
    </xdr:to>
    <xdr:pic>
      <xdr:nvPicPr>
        <xdr:cNvPr id="5522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6CA57D88-2091-4241-909E-23BC7BB12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906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94817</xdr:rowOff>
    </xdr:to>
    <xdr:pic>
      <xdr:nvPicPr>
        <xdr:cNvPr id="5522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859EAC77-94BE-4EEE-9DE2-0270C46FE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93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94817</xdr:rowOff>
    </xdr:to>
    <xdr:pic>
      <xdr:nvPicPr>
        <xdr:cNvPr id="5522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FEEF5AC-B345-40B9-8787-429DF94C6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93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94817</xdr:rowOff>
    </xdr:to>
    <xdr:pic>
      <xdr:nvPicPr>
        <xdr:cNvPr id="5522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4652BB97-5AE7-4320-B5B8-A717225BC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93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94817</xdr:rowOff>
    </xdr:to>
    <xdr:pic>
      <xdr:nvPicPr>
        <xdr:cNvPr id="5522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C1C99E06-698F-4088-95C2-714E62B32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93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94817</xdr:rowOff>
    </xdr:to>
    <xdr:pic>
      <xdr:nvPicPr>
        <xdr:cNvPr id="5523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D3AE8135-5D7A-4A80-A56A-FFE9A9BA7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93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94817</xdr:rowOff>
    </xdr:to>
    <xdr:pic>
      <xdr:nvPicPr>
        <xdr:cNvPr id="5523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64E08A52-38CD-4D60-B7F5-79404F422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93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94817</xdr:rowOff>
    </xdr:to>
    <xdr:pic>
      <xdr:nvPicPr>
        <xdr:cNvPr id="5523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F81BF7A4-1C1D-4DCF-890B-0B0CA8A7D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93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94817</xdr:rowOff>
    </xdr:to>
    <xdr:pic>
      <xdr:nvPicPr>
        <xdr:cNvPr id="5523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7349062-7C18-4820-9528-8C03D3C0C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93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94817</xdr:rowOff>
    </xdr:to>
    <xdr:pic>
      <xdr:nvPicPr>
        <xdr:cNvPr id="5523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F8E18591-0CE8-4B99-9307-E67E5905A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93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94817</xdr:rowOff>
    </xdr:to>
    <xdr:pic>
      <xdr:nvPicPr>
        <xdr:cNvPr id="55235" name="Picture 24" descr="http://hrmsapps5.axisb.com:8000/OA_HTML/cabo/images/swan/t.gif">
          <a:extLst>
            <a:ext uri="{FF2B5EF4-FFF2-40B4-BE49-F238E27FC236}">
              <a16:creationId xmlns:a16="http://schemas.microsoft.com/office/drawing/2014/main" id="{5B7D201B-91F1-4966-91C8-25A74CCB2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93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94817</xdr:rowOff>
    </xdr:to>
    <xdr:pic>
      <xdr:nvPicPr>
        <xdr:cNvPr id="5523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B22F10F9-691D-461A-8959-613EC2E1F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93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94817</xdr:rowOff>
    </xdr:to>
    <xdr:pic>
      <xdr:nvPicPr>
        <xdr:cNvPr id="5523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9DB12C48-CDFC-4708-A77E-5033E80EE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93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94817</xdr:rowOff>
    </xdr:to>
    <xdr:pic>
      <xdr:nvPicPr>
        <xdr:cNvPr id="5523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E365363A-0D0B-4D9C-9F97-CD78AAE0B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93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94817</xdr:rowOff>
    </xdr:to>
    <xdr:pic>
      <xdr:nvPicPr>
        <xdr:cNvPr id="5523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60B1A236-48E6-43AA-BEB0-590CC7E32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93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34</xdr:row>
      <xdr:rowOff>125990</xdr:rowOff>
    </xdr:to>
    <xdr:pic>
      <xdr:nvPicPr>
        <xdr:cNvPr id="5524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71DF7650-3B90-462C-915F-72DC811FE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762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34</xdr:row>
      <xdr:rowOff>125990</xdr:rowOff>
    </xdr:to>
    <xdr:pic>
      <xdr:nvPicPr>
        <xdr:cNvPr id="5524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2988C90E-BF4B-473C-BC50-3E5923F0A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762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34</xdr:row>
      <xdr:rowOff>125990</xdr:rowOff>
    </xdr:to>
    <xdr:pic>
      <xdr:nvPicPr>
        <xdr:cNvPr id="5524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2BA2CFA9-2BA7-4C9C-8F60-5EFE6B0A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762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34</xdr:row>
      <xdr:rowOff>125990</xdr:rowOff>
    </xdr:to>
    <xdr:pic>
      <xdr:nvPicPr>
        <xdr:cNvPr id="5524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CEA10B0B-AF45-472C-B6DC-959D3BE60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762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113289</xdr:rowOff>
    </xdr:to>
    <xdr:pic>
      <xdr:nvPicPr>
        <xdr:cNvPr id="5524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F953D469-03E6-46B3-B20B-335CAB293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548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113289</xdr:rowOff>
    </xdr:to>
    <xdr:pic>
      <xdr:nvPicPr>
        <xdr:cNvPr id="5524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D3108374-8775-4435-A9E7-99ABB238F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548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34</xdr:row>
      <xdr:rowOff>125990</xdr:rowOff>
    </xdr:to>
    <xdr:pic>
      <xdr:nvPicPr>
        <xdr:cNvPr id="5524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EAB15DF-83DB-4100-A682-43F65E85F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762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34</xdr:row>
      <xdr:rowOff>125990</xdr:rowOff>
    </xdr:to>
    <xdr:pic>
      <xdr:nvPicPr>
        <xdr:cNvPr id="5524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FC12F518-F36A-4FB0-8992-E7574D9A1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762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134071</xdr:rowOff>
    </xdr:to>
    <xdr:pic>
      <xdr:nvPicPr>
        <xdr:cNvPr id="5524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82C4F286-A218-4943-A7C6-CD10FA324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568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134071</xdr:rowOff>
    </xdr:to>
    <xdr:pic>
      <xdr:nvPicPr>
        <xdr:cNvPr id="5524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2A00D639-67CB-45FD-BB96-4AACAFE74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568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113289</xdr:rowOff>
    </xdr:to>
    <xdr:pic>
      <xdr:nvPicPr>
        <xdr:cNvPr id="5525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3F194C9-814B-48BA-90FD-CFA94D18E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548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113289</xdr:rowOff>
    </xdr:to>
    <xdr:pic>
      <xdr:nvPicPr>
        <xdr:cNvPr id="5525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9ECC5EF7-B847-45EB-9718-C87C477B0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548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113289</xdr:rowOff>
    </xdr:to>
    <xdr:pic>
      <xdr:nvPicPr>
        <xdr:cNvPr id="5525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8CE65D79-9F73-4EF2-91EA-DAAECDEF1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548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113289</xdr:rowOff>
    </xdr:to>
    <xdr:pic>
      <xdr:nvPicPr>
        <xdr:cNvPr id="5525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D1AB3F0D-DDEC-4532-8D0C-48C87F730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548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91064</xdr:rowOff>
    </xdr:to>
    <xdr:pic>
      <xdr:nvPicPr>
        <xdr:cNvPr id="5525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C8166444-7E37-4949-A964-158FF02E9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2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91064</xdr:rowOff>
    </xdr:to>
    <xdr:pic>
      <xdr:nvPicPr>
        <xdr:cNvPr id="5525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C6DD4795-5DA3-4C24-BA0F-B4B644117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2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91064</xdr:rowOff>
    </xdr:to>
    <xdr:pic>
      <xdr:nvPicPr>
        <xdr:cNvPr id="5525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EDA8BB-6F01-4C84-8E2C-7FE1167AA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2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91064</xdr:rowOff>
    </xdr:to>
    <xdr:pic>
      <xdr:nvPicPr>
        <xdr:cNvPr id="5525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9EDA39D1-DDD3-4410-9527-B5F20E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2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91064</xdr:rowOff>
    </xdr:to>
    <xdr:pic>
      <xdr:nvPicPr>
        <xdr:cNvPr id="5525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07089EA-0AA1-4155-A769-5E906BFCC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2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91064</xdr:rowOff>
    </xdr:to>
    <xdr:pic>
      <xdr:nvPicPr>
        <xdr:cNvPr id="5525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5ADFE790-1F14-4223-B4BB-C1245A3E3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92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58883</xdr:rowOff>
    </xdr:to>
    <xdr:pic>
      <xdr:nvPicPr>
        <xdr:cNvPr id="5526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810385F1-AC5D-45B7-BFB8-C9E2DFFA2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9673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58883</xdr:rowOff>
    </xdr:to>
    <xdr:pic>
      <xdr:nvPicPr>
        <xdr:cNvPr id="5526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61DD3DBB-18B0-4AD1-A202-79422CB6A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9673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58883</xdr:rowOff>
    </xdr:to>
    <xdr:pic>
      <xdr:nvPicPr>
        <xdr:cNvPr id="5526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7B8757CF-466E-422E-9938-E9BA2D476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9673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58883</xdr:rowOff>
    </xdr:to>
    <xdr:pic>
      <xdr:nvPicPr>
        <xdr:cNvPr id="5526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FFB52BEA-71A5-458D-9033-EE90C071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9673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58883</xdr:rowOff>
    </xdr:to>
    <xdr:pic>
      <xdr:nvPicPr>
        <xdr:cNvPr id="5526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54BC40DD-EAA2-4C4D-A6E3-03CAE452E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9673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58883</xdr:rowOff>
    </xdr:to>
    <xdr:pic>
      <xdr:nvPicPr>
        <xdr:cNvPr id="5526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3A77AA26-D140-42F5-BB59-85B9586AB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9673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58883</xdr:rowOff>
    </xdr:to>
    <xdr:pic>
      <xdr:nvPicPr>
        <xdr:cNvPr id="5526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1B339CC5-177C-437F-9D71-FA0F1C3A5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9673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58883</xdr:rowOff>
    </xdr:to>
    <xdr:pic>
      <xdr:nvPicPr>
        <xdr:cNvPr id="55267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C65D7EAB-8191-4CD1-A77D-869C0839A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9673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58883</xdr:rowOff>
    </xdr:to>
    <xdr:pic>
      <xdr:nvPicPr>
        <xdr:cNvPr id="5526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42FC4AA5-6E89-49DE-B0CC-C17BE5E25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9673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44</xdr:row>
      <xdr:rowOff>58883</xdr:rowOff>
    </xdr:to>
    <xdr:pic>
      <xdr:nvPicPr>
        <xdr:cNvPr id="5526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6AF21A87-7E92-4832-A293-E600163C0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9673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65520</xdr:rowOff>
    </xdr:to>
    <xdr:pic>
      <xdr:nvPicPr>
        <xdr:cNvPr id="5527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006E48C-5421-4167-9D51-842E5C1B1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032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65520</xdr:rowOff>
    </xdr:to>
    <xdr:pic>
      <xdr:nvPicPr>
        <xdr:cNvPr id="5527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BBB28E41-80A7-45C7-9129-E3D1E8E81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032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65520</xdr:rowOff>
    </xdr:to>
    <xdr:pic>
      <xdr:nvPicPr>
        <xdr:cNvPr id="5527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216C142E-79CE-4D35-B7E0-FE2738B39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032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65520</xdr:rowOff>
    </xdr:to>
    <xdr:pic>
      <xdr:nvPicPr>
        <xdr:cNvPr id="5527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F20784C-01E7-43A0-B3CE-94A1A47FD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032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78942</xdr:rowOff>
    </xdr:to>
    <xdr:pic>
      <xdr:nvPicPr>
        <xdr:cNvPr id="5527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11934FF5-1963-495F-AA45-02CF0E54D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048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78942</xdr:rowOff>
    </xdr:to>
    <xdr:pic>
      <xdr:nvPicPr>
        <xdr:cNvPr id="5527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370A103C-C006-4895-A177-7BD64B53F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048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78942</xdr:rowOff>
    </xdr:to>
    <xdr:pic>
      <xdr:nvPicPr>
        <xdr:cNvPr id="5527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63F3FD09-3202-4662-B79F-85E1DECD0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048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78942</xdr:rowOff>
    </xdr:to>
    <xdr:pic>
      <xdr:nvPicPr>
        <xdr:cNvPr id="5527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D683702B-454B-4467-AE2E-E3417B14C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048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78942</xdr:rowOff>
    </xdr:to>
    <xdr:pic>
      <xdr:nvPicPr>
        <xdr:cNvPr id="5527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3C11FB66-7C8B-410F-9EBF-5B1FFCB18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048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78942</xdr:rowOff>
    </xdr:to>
    <xdr:pic>
      <xdr:nvPicPr>
        <xdr:cNvPr id="5527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56DF045-04B3-4A10-BFE4-39FEB17D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048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78942</xdr:rowOff>
    </xdr:to>
    <xdr:pic>
      <xdr:nvPicPr>
        <xdr:cNvPr id="5528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D36870F1-3492-41A5-99E7-41D78DB9E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048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78942</xdr:rowOff>
    </xdr:to>
    <xdr:pic>
      <xdr:nvPicPr>
        <xdr:cNvPr id="5528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D41B24C-DF5B-4F2B-B328-BCE6A000E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048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78942</xdr:rowOff>
    </xdr:to>
    <xdr:pic>
      <xdr:nvPicPr>
        <xdr:cNvPr id="5528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21526404-66E9-40D9-81DA-3F1AEEE2A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10048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101889</xdr:colOff>
      <xdr:row>0</xdr:row>
      <xdr:rowOff>0</xdr:rowOff>
    </xdr:from>
    <xdr:to>
      <xdr:col>1</xdr:col>
      <xdr:colOff>101889</xdr:colOff>
      <xdr:row>46</xdr:row>
      <xdr:rowOff>78942</xdr:rowOff>
    </xdr:to>
    <xdr:pic>
      <xdr:nvPicPr>
        <xdr:cNvPr id="5528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9AF00AEE-6EAD-4C81-B39A-76D3BB944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389" y="0"/>
          <a:ext cx="0" cy="9463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26843</xdr:colOff>
      <xdr:row>0</xdr:row>
      <xdr:rowOff>0</xdr:rowOff>
    </xdr:from>
    <xdr:to>
      <xdr:col>0</xdr:col>
      <xdr:colOff>26843</xdr:colOff>
      <xdr:row>46</xdr:row>
      <xdr:rowOff>78942</xdr:rowOff>
    </xdr:to>
    <xdr:pic>
      <xdr:nvPicPr>
        <xdr:cNvPr id="5528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28B2B9E9-66D3-40F8-AAA9-C74A43D1C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43" y="0"/>
          <a:ext cx="0" cy="9463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31</xdr:row>
      <xdr:rowOff>102034</xdr:rowOff>
    </xdr:to>
    <xdr:pic>
      <xdr:nvPicPr>
        <xdr:cNvPr id="5528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C3B81134-6DC7-4661-BF1D-4C3C1C8C8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133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31</xdr:row>
      <xdr:rowOff>102034</xdr:rowOff>
    </xdr:to>
    <xdr:pic>
      <xdr:nvPicPr>
        <xdr:cNvPr id="5528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EDD7FF16-A4DF-456B-A89F-9E709340A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133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31</xdr:row>
      <xdr:rowOff>82984</xdr:rowOff>
    </xdr:to>
    <xdr:pic>
      <xdr:nvPicPr>
        <xdr:cNvPr id="5529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768B3BA-FE19-4214-B76C-DF18AF8CD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114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31</xdr:row>
      <xdr:rowOff>82984</xdr:rowOff>
    </xdr:to>
    <xdr:pic>
      <xdr:nvPicPr>
        <xdr:cNvPr id="5529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86B0F25-BDA3-4A49-B8A1-8140CA69A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114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31</xdr:row>
      <xdr:rowOff>13854</xdr:rowOff>
    </xdr:to>
    <xdr:pic>
      <xdr:nvPicPr>
        <xdr:cNvPr id="5529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26D649D7-9D5A-4B3F-883D-B2F3A79BC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026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31</xdr:row>
      <xdr:rowOff>13854</xdr:rowOff>
    </xdr:to>
    <xdr:pic>
      <xdr:nvPicPr>
        <xdr:cNvPr id="5529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F8EEDFFE-01FC-4B4D-8C45-CFE0C7F80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026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31</xdr:row>
      <xdr:rowOff>82984</xdr:rowOff>
    </xdr:to>
    <xdr:pic>
      <xdr:nvPicPr>
        <xdr:cNvPr id="5529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BE0454E8-7782-4C67-9F3A-E32184266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114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31</xdr:row>
      <xdr:rowOff>82984</xdr:rowOff>
    </xdr:to>
    <xdr:pic>
      <xdr:nvPicPr>
        <xdr:cNvPr id="5529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7E6DF1C3-FB04-48E7-9F49-3E1B1FE2B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114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31</xdr:row>
      <xdr:rowOff>13854</xdr:rowOff>
    </xdr:to>
    <xdr:pic>
      <xdr:nvPicPr>
        <xdr:cNvPr id="5529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20AC3048-898C-4CA5-BA7C-EB19A82C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026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31</xdr:row>
      <xdr:rowOff>13854</xdr:rowOff>
    </xdr:to>
    <xdr:pic>
      <xdr:nvPicPr>
        <xdr:cNvPr id="5529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7E492CF-3C8A-44CB-BFE0-1E8EBEEAB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026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31</xdr:row>
      <xdr:rowOff>13854</xdr:rowOff>
    </xdr:to>
    <xdr:pic>
      <xdr:nvPicPr>
        <xdr:cNvPr id="5529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8CD9475D-C3A1-4AC8-82D8-CE963FBAA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026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31</xdr:row>
      <xdr:rowOff>13854</xdr:rowOff>
    </xdr:to>
    <xdr:pic>
      <xdr:nvPicPr>
        <xdr:cNvPr id="5529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703ED2DC-2A2A-4C3E-8CC8-0984CD3EA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026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31</xdr:row>
      <xdr:rowOff>13854</xdr:rowOff>
    </xdr:to>
    <xdr:pic>
      <xdr:nvPicPr>
        <xdr:cNvPr id="5530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B068C13D-8EFB-47D1-92EA-A782DE39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7026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27</xdr:row>
      <xdr:rowOff>86447</xdr:rowOff>
    </xdr:to>
    <xdr:pic>
      <xdr:nvPicPr>
        <xdr:cNvPr id="5530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BB5FE6B9-D4A7-4DFE-BE4D-02860032B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226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27</xdr:row>
      <xdr:rowOff>86447</xdr:rowOff>
    </xdr:to>
    <xdr:pic>
      <xdr:nvPicPr>
        <xdr:cNvPr id="5530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C3FEE522-410E-48F7-A3FC-AF14CEB27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0"/>
          <a:ext cx="0" cy="6226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30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ACEB9EF8-9B48-4A9B-AE4B-7E95C12D6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3663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30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2C985642-0559-4169-999D-128B95A13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3663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31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619CEE81-20FF-459B-89DD-D366FD6AD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3663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31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849C647D-71CB-4C21-85D7-37C9433A5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3663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31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1DBBDC7F-8A21-413C-892F-C6069C4D2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3663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31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F38A37E8-4FA5-4D3F-BD1B-3EC078D2E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3663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31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49F04674-1344-44A0-B867-B4FD7197C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3663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315" name="Picture 2340" descr="http://hrmsapps5.axisb.com:8000/OA_HTML/cabo/images/swan/t.gif">
          <a:extLst>
            <a:ext uri="{FF2B5EF4-FFF2-40B4-BE49-F238E27FC236}">
              <a16:creationId xmlns:a16="http://schemas.microsoft.com/office/drawing/2014/main" id="{3B665889-C120-4AB6-927F-F719C89DF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3663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31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924143DC-A380-4A1E-A08A-C5CB4AF63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3663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18</xdr:row>
      <xdr:rowOff>0</xdr:rowOff>
    </xdr:from>
    <xdr:to>
      <xdr:col>1</xdr:col>
      <xdr:colOff>581025</xdr:colOff>
      <xdr:row>18</xdr:row>
      <xdr:rowOff>57150</xdr:rowOff>
    </xdr:to>
    <xdr:pic>
      <xdr:nvPicPr>
        <xdr:cNvPr id="5531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1C9C80F1-73D0-4822-A59A-939601AA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" y="3663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tabSelected="1" zoomScale="80" zoomScaleNormal="80" workbookViewId="0">
      <pane ySplit="1" topLeftCell="A2" activePane="bottomLeft" state="frozen"/>
      <selection pane="bottomLeft" activeCell="B1" sqref="B1:I1"/>
    </sheetView>
  </sheetViews>
  <sheetFormatPr defaultColWidth="9.1796875" defaultRowHeight="14.5" x14ac:dyDescent="0.35"/>
  <cols>
    <col min="1" max="1" width="4.54296875" style="10" customWidth="1"/>
    <col min="2" max="2" width="44" style="6" customWidth="1"/>
    <col min="3" max="3" width="19.81640625" style="6" customWidth="1"/>
    <col min="4" max="4" width="14" style="10" customWidth="1"/>
    <col min="5" max="6" width="14.1796875" style="10" customWidth="1"/>
    <col min="7" max="7" width="14" style="10" customWidth="1"/>
    <col min="8" max="8" width="19.54296875" style="10" customWidth="1"/>
    <col min="9" max="9" width="28" style="6" customWidth="1"/>
    <col min="10" max="10" width="9.81640625" style="6" hidden="1" customWidth="1"/>
    <col min="11" max="16384" width="9.1796875" style="6"/>
  </cols>
  <sheetData>
    <row r="1" spans="1:10" ht="27" customHeight="1" x14ac:dyDescent="0.35">
      <c r="A1" s="4"/>
      <c r="B1" s="15" t="s">
        <v>197</v>
      </c>
      <c r="C1" s="15"/>
      <c r="D1" s="15"/>
      <c r="E1" s="15"/>
      <c r="F1" s="15"/>
      <c r="G1" s="15"/>
      <c r="H1" s="15"/>
      <c r="I1" s="15"/>
    </row>
    <row r="2" spans="1:10" x14ac:dyDescent="0.35">
      <c r="A2" s="5"/>
      <c r="B2" s="5"/>
      <c r="C2" s="5"/>
      <c r="D2" s="5"/>
      <c r="E2" s="5"/>
      <c r="F2" s="5"/>
      <c r="G2" s="5"/>
      <c r="H2" s="5"/>
      <c r="I2" s="5"/>
    </row>
    <row r="3" spans="1:10" ht="20.25" customHeight="1" x14ac:dyDescent="0.35">
      <c r="A3" s="15" t="s">
        <v>7</v>
      </c>
      <c r="B3" s="16" t="s">
        <v>6</v>
      </c>
      <c r="C3" s="16" t="s">
        <v>5</v>
      </c>
      <c r="D3" s="15" t="s">
        <v>8</v>
      </c>
      <c r="E3" s="15" t="s">
        <v>4</v>
      </c>
      <c r="F3" s="15"/>
      <c r="G3" s="15"/>
      <c r="H3" s="15"/>
      <c r="I3" s="15"/>
    </row>
    <row r="4" spans="1:10" ht="16.5" customHeight="1" x14ac:dyDescent="0.35">
      <c r="A4" s="15"/>
      <c r="B4" s="16"/>
      <c r="C4" s="16"/>
      <c r="D4" s="15"/>
      <c r="E4" s="15" t="s">
        <v>3</v>
      </c>
      <c r="F4" s="15"/>
      <c r="G4" s="15" t="s">
        <v>9</v>
      </c>
      <c r="H4" s="15"/>
      <c r="I4" s="15" t="s">
        <v>2</v>
      </c>
    </row>
    <row r="5" spans="1:10" ht="41.5" customHeight="1" x14ac:dyDescent="0.35">
      <c r="A5" s="15"/>
      <c r="B5" s="16"/>
      <c r="C5" s="16"/>
      <c r="D5" s="15"/>
      <c r="E5" s="5" t="s">
        <v>1</v>
      </c>
      <c r="F5" s="5" t="s">
        <v>0</v>
      </c>
      <c r="G5" s="5" t="s">
        <v>1</v>
      </c>
      <c r="H5" s="5" t="s">
        <v>0</v>
      </c>
      <c r="I5" s="15"/>
    </row>
    <row r="6" spans="1:10" ht="19.5" customHeight="1" x14ac:dyDescent="0.35">
      <c r="A6" s="7">
        <v>1</v>
      </c>
      <c r="B6" s="8" t="s">
        <v>10</v>
      </c>
      <c r="C6" s="8" t="s">
        <v>47</v>
      </c>
      <c r="D6" s="4">
        <v>2</v>
      </c>
      <c r="E6" s="9" t="s">
        <v>90</v>
      </c>
      <c r="F6" s="9" t="s">
        <v>90</v>
      </c>
      <c r="G6" s="9" t="s">
        <v>90</v>
      </c>
      <c r="H6" s="9">
        <f>1000/100000</f>
        <v>0.01</v>
      </c>
      <c r="I6" s="9" t="s">
        <v>90</v>
      </c>
      <c r="J6" s="10"/>
    </row>
    <row r="7" spans="1:10" x14ac:dyDescent="0.35">
      <c r="A7" s="7">
        <v>2</v>
      </c>
      <c r="B7" s="8" t="s">
        <v>11</v>
      </c>
      <c r="C7" s="8" t="s">
        <v>48</v>
      </c>
      <c r="D7" s="4">
        <v>19</v>
      </c>
      <c r="E7" s="9" t="s">
        <v>90</v>
      </c>
      <c r="F7" s="9" t="s">
        <v>90</v>
      </c>
      <c r="G7" s="9" t="s">
        <v>90</v>
      </c>
      <c r="H7" s="9">
        <f>7200/100000</f>
        <v>7.1999999999999995E-2</v>
      </c>
      <c r="I7" s="9" t="s">
        <v>90</v>
      </c>
      <c r="J7" s="10"/>
    </row>
    <row r="8" spans="1:10" x14ac:dyDescent="0.35">
      <c r="A8" s="7">
        <v>3</v>
      </c>
      <c r="B8" s="8" t="s">
        <v>12</v>
      </c>
      <c r="C8" s="8" t="s">
        <v>49</v>
      </c>
      <c r="D8" s="4">
        <v>13</v>
      </c>
      <c r="E8" s="9" t="s">
        <v>90</v>
      </c>
      <c r="F8" s="9" t="s">
        <v>90</v>
      </c>
      <c r="G8" s="9" t="s">
        <v>90</v>
      </c>
      <c r="H8" s="9">
        <f>2400/100000</f>
        <v>2.4E-2</v>
      </c>
      <c r="I8" s="9" t="s">
        <v>90</v>
      </c>
      <c r="J8" s="10"/>
    </row>
    <row r="9" spans="1:10" ht="25" customHeight="1" x14ac:dyDescent="0.35">
      <c r="A9" s="7">
        <v>4</v>
      </c>
      <c r="B9" s="8" t="s">
        <v>13</v>
      </c>
      <c r="C9" s="8" t="s">
        <v>50</v>
      </c>
      <c r="D9" s="1">
        <v>54</v>
      </c>
      <c r="E9" s="9" t="s">
        <v>90</v>
      </c>
      <c r="F9" s="9" t="s">
        <v>90</v>
      </c>
      <c r="G9" s="9" t="s">
        <v>90</v>
      </c>
      <c r="H9" s="9">
        <f>28500/100000</f>
        <v>0.28499999999999998</v>
      </c>
      <c r="I9" s="9" t="s">
        <v>90</v>
      </c>
      <c r="J9" s="10"/>
    </row>
    <row r="10" spans="1:10" ht="15" customHeight="1" x14ac:dyDescent="0.35">
      <c r="A10" s="7">
        <v>5</v>
      </c>
      <c r="B10" s="8" t="s">
        <v>14</v>
      </c>
      <c r="C10" s="8" t="s">
        <v>51</v>
      </c>
      <c r="D10" s="4">
        <v>0</v>
      </c>
      <c r="E10" s="9" t="s">
        <v>90</v>
      </c>
      <c r="F10" s="9" t="s">
        <v>90</v>
      </c>
      <c r="G10" s="9" t="s">
        <v>90</v>
      </c>
      <c r="H10" s="9">
        <f>10000/100000</f>
        <v>0.1</v>
      </c>
      <c r="I10" s="9" t="s">
        <v>90</v>
      </c>
      <c r="J10" s="10"/>
    </row>
    <row r="11" spans="1:10" x14ac:dyDescent="0.35">
      <c r="A11" s="7">
        <v>6</v>
      </c>
      <c r="B11" s="8" t="s">
        <v>15</v>
      </c>
      <c r="C11" s="8" t="s">
        <v>52</v>
      </c>
      <c r="D11" s="4">
        <v>23</v>
      </c>
      <c r="E11" s="9" t="s">
        <v>90</v>
      </c>
      <c r="F11" s="9" t="s">
        <v>90</v>
      </c>
      <c r="G11" s="9" t="s">
        <v>90</v>
      </c>
      <c r="H11" s="9">
        <f>17000/100000</f>
        <v>0.17</v>
      </c>
      <c r="I11" s="9" t="s">
        <v>90</v>
      </c>
      <c r="J11" s="10"/>
    </row>
    <row r="12" spans="1:10" x14ac:dyDescent="0.35">
      <c r="A12" s="7">
        <v>7</v>
      </c>
      <c r="B12" s="8" t="s">
        <v>16</v>
      </c>
      <c r="C12" s="8" t="s">
        <v>53</v>
      </c>
      <c r="D12" s="1">
        <v>18</v>
      </c>
      <c r="E12" s="9" t="s">
        <v>90</v>
      </c>
      <c r="F12" s="9" t="s">
        <v>90</v>
      </c>
      <c r="G12" s="9" t="s">
        <v>90</v>
      </c>
      <c r="H12" s="9">
        <f>4200/100000</f>
        <v>4.2000000000000003E-2</v>
      </c>
      <c r="I12" s="9" t="s">
        <v>90</v>
      </c>
      <c r="J12" s="10"/>
    </row>
    <row r="13" spans="1:10" x14ac:dyDescent="0.35">
      <c r="A13" s="7">
        <v>8</v>
      </c>
      <c r="B13" s="8" t="s">
        <v>194</v>
      </c>
      <c r="C13" s="8" t="s">
        <v>54</v>
      </c>
      <c r="D13" s="4">
        <v>1</v>
      </c>
      <c r="E13" s="9" t="s">
        <v>90</v>
      </c>
      <c r="F13" s="9" t="s">
        <v>90</v>
      </c>
      <c r="G13" s="9" t="s">
        <v>90</v>
      </c>
      <c r="H13" s="9">
        <f>6000/100000</f>
        <v>0.06</v>
      </c>
      <c r="I13" s="9" t="s">
        <v>90</v>
      </c>
      <c r="J13" s="10"/>
    </row>
    <row r="14" spans="1:10" x14ac:dyDescent="0.35">
      <c r="A14" s="7">
        <v>9</v>
      </c>
      <c r="B14" s="8" t="s">
        <v>17</v>
      </c>
      <c r="C14" s="8" t="s">
        <v>55</v>
      </c>
      <c r="D14" s="4">
        <v>0</v>
      </c>
      <c r="E14" s="9" t="s">
        <v>90</v>
      </c>
      <c r="F14" s="9" t="s">
        <v>90</v>
      </c>
      <c r="G14" s="9" t="s">
        <v>90</v>
      </c>
      <c r="H14" s="9">
        <f>3105.7/100000</f>
        <v>3.1056999999999998E-2</v>
      </c>
      <c r="I14" s="9" t="s">
        <v>90</v>
      </c>
      <c r="J14" s="10"/>
    </row>
    <row r="15" spans="1:10" x14ac:dyDescent="0.35">
      <c r="A15" s="7">
        <v>10</v>
      </c>
      <c r="B15" s="8" t="s">
        <v>18</v>
      </c>
      <c r="C15" s="8" t="s">
        <v>56</v>
      </c>
      <c r="D15" s="4">
        <v>26</v>
      </c>
      <c r="E15" s="9" t="s">
        <v>90</v>
      </c>
      <c r="F15" s="9" t="s">
        <v>90</v>
      </c>
      <c r="G15" s="9" t="s">
        <v>90</v>
      </c>
      <c r="H15" s="9">
        <f>5500/100000</f>
        <v>5.5E-2</v>
      </c>
      <c r="I15" s="9" t="s">
        <v>90</v>
      </c>
      <c r="J15" s="10"/>
    </row>
    <row r="16" spans="1:10" x14ac:dyDescent="0.35">
      <c r="A16" s="7">
        <v>11</v>
      </c>
      <c r="B16" s="8" t="s">
        <v>19</v>
      </c>
      <c r="C16" s="8" t="s">
        <v>57</v>
      </c>
      <c r="D16" s="4">
        <v>7</v>
      </c>
      <c r="E16" s="9" t="s">
        <v>90</v>
      </c>
      <c r="F16" s="9" t="s">
        <v>90</v>
      </c>
      <c r="G16" s="9" t="s">
        <v>90</v>
      </c>
      <c r="H16" s="9">
        <f>20000/100000</f>
        <v>0.2</v>
      </c>
      <c r="I16" s="9" t="s">
        <v>90</v>
      </c>
      <c r="J16" s="10"/>
    </row>
    <row r="17" spans="1:10" x14ac:dyDescent="0.35">
      <c r="A17" s="7">
        <v>12</v>
      </c>
      <c r="B17" s="8" t="s">
        <v>195</v>
      </c>
      <c r="C17" s="8" t="s">
        <v>58</v>
      </c>
      <c r="D17" s="4">
        <v>1</v>
      </c>
      <c r="E17" s="9" t="s">
        <v>90</v>
      </c>
      <c r="F17" s="9" t="s">
        <v>90</v>
      </c>
      <c r="G17" s="9" t="s">
        <v>90</v>
      </c>
      <c r="H17" s="9">
        <f>200/100000</f>
        <v>2E-3</v>
      </c>
      <c r="I17" s="9" t="s">
        <v>90</v>
      </c>
      <c r="J17" s="10"/>
    </row>
    <row r="18" spans="1:10" x14ac:dyDescent="0.35">
      <c r="A18" s="7">
        <v>13</v>
      </c>
      <c r="B18" s="8" t="s">
        <v>20</v>
      </c>
      <c r="C18" s="8" t="s">
        <v>59</v>
      </c>
      <c r="D18" s="4">
        <v>0</v>
      </c>
      <c r="E18" s="9" t="s">
        <v>90</v>
      </c>
      <c r="F18" s="9" t="s">
        <v>90</v>
      </c>
      <c r="G18" s="9" t="s">
        <v>90</v>
      </c>
      <c r="H18" s="9">
        <f>12700/100000</f>
        <v>0.127</v>
      </c>
      <c r="I18" s="9" t="s">
        <v>90</v>
      </c>
      <c r="J18" s="10"/>
    </row>
    <row r="19" spans="1:10" ht="16.5" customHeight="1" x14ac:dyDescent="0.35">
      <c r="A19" s="7">
        <v>14</v>
      </c>
      <c r="B19" s="8" t="s">
        <v>21</v>
      </c>
      <c r="C19" s="8" t="s">
        <v>60</v>
      </c>
      <c r="D19" s="2">
        <v>5</v>
      </c>
      <c r="E19" s="9" t="s">
        <v>90</v>
      </c>
      <c r="F19" s="9" t="s">
        <v>90</v>
      </c>
      <c r="G19" s="9" t="s">
        <v>90</v>
      </c>
      <c r="H19" s="9">
        <f>26000/100000</f>
        <v>0.26</v>
      </c>
      <c r="I19" s="9" t="s">
        <v>90</v>
      </c>
      <c r="J19" s="10"/>
    </row>
    <row r="20" spans="1:10" x14ac:dyDescent="0.35">
      <c r="A20" s="7">
        <v>15</v>
      </c>
      <c r="B20" s="8" t="s">
        <v>22</v>
      </c>
      <c r="C20" s="8" t="s">
        <v>61</v>
      </c>
      <c r="D20" s="4">
        <v>1</v>
      </c>
      <c r="E20" s="9" t="s">
        <v>90</v>
      </c>
      <c r="F20" s="9" t="s">
        <v>90</v>
      </c>
      <c r="G20" s="9" t="s">
        <v>90</v>
      </c>
      <c r="H20" s="9">
        <f>8400/100000</f>
        <v>8.4000000000000005E-2</v>
      </c>
      <c r="I20" s="9" t="s">
        <v>90</v>
      </c>
      <c r="J20" s="10"/>
    </row>
    <row r="21" spans="1:10" x14ac:dyDescent="0.35">
      <c r="A21" s="7">
        <v>16</v>
      </c>
      <c r="B21" s="8" t="s">
        <v>23</v>
      </c>
      <c r="C21" s="8" t="s">
        <v>62</v>
      </c>
      <c r="D21" s="4">
        <v>2</v>
      </c>
      <c r="E21" s="9" t="s">
        <v>90</v>
      </c>
      <c r="F21" s="9" t="s">
        <v>90</v>
      </c>
      <c r="G21" s="9" t="s">
        <v>90</v>
      </c>
      <c r="H21" s="9">
        <f>4000/100000</f>
        <v>0.04</v>
      </c>
      <c r="I21" s="9" t="s">
        <v>90</v>
      </c>
      <c r="J21" s="10"/>
    </row>
    <row r="22" spans="1:10" x14ac:dyDescent="0.35">
      <c r="A22" s="7">
        <v>17</v>
      </c>
      <c r="B22" s="8" t="s">
        <v>24</v>
      </c>
      <c r="C22" s="8" t="s">
        <v>63</v>
      </c>
      <c r="D22" s="4">
        <v>0</v>
      </c>
      <c r="E22" s="9" t="s">
        <v>90</v>
      </c>
      <c r="F22" s="9" t="s">
        <v>90</v>
      </c>
      <c r="G22" s="9" t="s">
        <v>90</v>
      </c>
      <c r="H22" s="9">
        <f>5000/100000</f>
        <v>0.05</v>
      </c>
      <c r="I22" s="9" t="s">
        <v>90</v>
      </c>
      <c r="J22" s="10"/>
    </row>
    <row r="23" spans="1:10" x14ac:dyDescent="0.35">
      <c r="A23" s="7">
        <v>18</v>
      </c>
      <c r="B23" s="8" t="s">
        <v>25</v>
      </c>
      <c r="C23" s="8" t="s">
        <v>64</v>
      </c>
      <c r="D23" s="4">
        <v>0</v>
      </c>
      <c r="E23" s="9" t="s">
        <v>90</v>
      </c>
      <c r="F23" s="9" t="s">
        <v>90</v>
      </c>
      <c r="G23" s="9" t="s">
        <v>90</v>
      </c>
      <c r="H23" s="9">
        <f>200/100000</f>
        <v>2E-3</v>
      </c>
      <c r="I23" s="9" t="s">
        <v>90</v>
      </c>
      <c r="J23" s="10"/>
    </row>
    <row r="24" spans="1:10" x14ac:dyDescent="0.35">
      <c r="A24" s="7">
        <v>19</v>
      </c>
      <c r="B24" s="8" t="s">
        <v>26</v>
      </c>
      <c r="C24" s="8" t="s">
        <v>65</v>
      </c>
      <c r="D24" s="4">
        <v>0</v>
      </c>
      <c r="E24" s="9" t="s">
        <v>90</v>
      </c>
      <c r="F24" s="9" t="s">
        <v>90</v>
      </c>
      <c r="G24" s="9" t="s">
        <v>90</v>
      </c>
      <c r="H24" s="9">
        <f>200/100000</f>
        <v>2E-3</v>
      </c>
      <c r="I24" s="9" t="s">
        <v>90</v>
      </c>
      <c r="J24" s="10"/>
    </row>
    <row r="25" spans="1:10" x14ac:dyDescent="0.35">
      <c r="A25" s="7">
        <v>20</v>
      </c>
      <c r="B25" s="8" t="s">
        <v>27</v>
      </c>
      <c r="C25" s="8" t="s">
        <v>66</v>
      </c>
      <c r="D25" s="4">
        <v>0</v>
      </c>
      <c r="E25" s="9" t="s">
        <v>90</v>
      </c>
      <c r="F25" s="9" t="s">
        <v>90</v>
      </c>
      <c r="G25" s="9" t="s">
        <v>90</v>
      </c>
      <c r="H25" s="9">
        <f>1000/100000</f>
        <v>0.01</v>
      </c>
      <c r="I25" s="9" t="s">
        <v>90</v>
      </c>
      <c r="J25" s="10"/>
    </row>
    <row r="26" spans="1:10" x14ac:dyDescent="0.35">
      <c r="A26" s="7">
        <v>21</v>
      </c>
      <c r="B26" s="8" t="s">
        <v>28</v>
      </c>
      <c r="C26" s="8" t="s">
        <v>68</v>
      </c>
      <c r="D26" s="4">
        <v>0</v>
      </c>
      <c r="E26" s="9" t="s">
        <v>90</v>
      </c>
      <c r="F26" s="9" t="s">
        <v>90</v>
      </c>
      <c r="G26" s="9" t="s">
        <v>90</v>
      </c>
      <c r="H26" s="9">
        <f>17000/100000</f>
        <v>0.17</v>
      </c>
      <c r="I26" s="9" t="s">
        <v>90</v>
      </c>
      <c r="J26" s="10"/>
    </row>
    <row r="27" spans="1:10" x14ac:dyDescent="0.35">
      <c r="A27" s="7">
        <v>22</v>
      </c>
      <c r="B27" s="8" t="s">
        <v>29</v>
      </c>
      <c r="C27" s="8" t="s">
        <v>67</v>
      </c>
      <c r="D27" s="4">
        <v>1</v>
      </c>
      <c r="E27" s="9" t="s">
        <v>90</v>
      </c>
      <c r="F27" s="9" t="s">
        <v>90</v>
      </c>
      <c r="G27" s="9" t="s">
        <v>90</v>
      </c>
      <c r="H27" s="9">
        <f>10000/100000</f>
        <v>0.1</v>
      </c>
      <c r="I27" s="9" t="s">
        <v>90</v>
      </c>
      <c r="J27" s="10"/>
    </row>
    <row r="28" spans="1:10" x14ac:dyDescent="0.35">
      <c r="A28" s="7">
        <v>23</v>
      </c>
      <c r="B28" s="8" t="s">
        <v>30</v>
      </c>
      <c r="C28" s="8" t="s">
        <v>70</v>
      </c>
      <c r="D28" s="4">
        <v>22</v>
      </c>
      <c r="E28" s="9" t="s">
        <v>90</v>
      </c>
      <c r="F28" s="9" t="s">
        <v>90</v>
      </c>
      <c r="G28" s="9" t="s">
        <v>90</v>
      </c>
      <c r="H28" s="9">
        <f>5200/100000</f>
        <v>5.1999999999999998E-2</v>
      </c>
      <c r="I28" s="9" t="s">
        <v>90</v>
      </c>
      <c r="J28" s="10"/>
    </row>
    <row r="29" spans="1:10" ht="20.25" customHeight="1" x14ac:dyDescent="0.35">
      <c r="A29" s="7">
        <v>24</v>
      </c>
      <c r="B29" s="8" t="s">
        <v>31</v>
      </c>
      <c r="C29" s="8" t="s">
        <v>71</v>
      </c>
      <c r="D29" s="4">
        <v>3</v>
      </c>
      <c r="E29" s="9" t="s">
        <v>90</v>
      </c>
      <c r="F29" s="9" t="s">
        <v>90</v>
      </c>
      <c r="G29" s="9" t="s">
        <v>90</v>
      </c>
      <c r="H29" s="9">
        <f>2000/100000</f>
        <v>0.02</v>
      </c>
      <c r="I29" s="9" t="s">
        <v>90</v>
      </c>
      <c r="J29" s="10"/>
    </row>
    <row r="30" spans="1:10" x14ac:dyDescent="0.35">
      <c r="A30" s="7">
        <v>25</v>
      </c>
      <c r="B30" s="8" t="s">
        <v>32</v>
      </c>
      <c r="C30" s="8" t="s">
        <v>69</v>
      </c>
      <c r="D30" s="4">
        <v>3</v>
      </c>
      <c r="E30" s="9" t="s">
        <v>90</v>
      </c>
      <c r="F30" s="9" t="s">
        <v>90</v>
      </c>
      <c r="G30" s="9" t="s">
        <v>90</v>
      </c>
      <c r="H30" s="9">
        <f>5000/100000</f>
        <v>0.05</v>
      </c>
      <c r="I30" s="9" t="s">
        <v>90</v>
      </c>
      <c r="J30" s="10"/>
    </row>
    <row r="31" spans="1:10" x14ac:dyDescent="0.35">
      <c r="A31" s="7">
        <v>26</v>
      </c>
      <c r="B31" s="8" t="s">
        <v>33</v>
      </c>
      <c r="C31" s="8" t="s">
        <v>74</v>
      </c>
      <c r="D31" s="4">
        <v>1</v>
      </c>
      <c r="E31" s="9" t="s">
        <v>90</v>
      </c>
      <c r="F31" s="9" t="s">
        <v>90</v>
      </c>
      <c r="G31" s="9" t="s">
        <v>90</v>
      </c>
      <c r="H31" s="9">
        <f>200/100000</f>
        <v>2E-3</v>
      </c>
      <c r="I31" s="9" t="s">
        <v>90</v>
      </c>
      <c r="J31" s="10"/>
    </row>
    <row r="32" spans="1:10" x14ac:dyDescent="0.35">
      <c r="A32" s="7">
        <v>27</v>
      </c>
      <c r="B32" s="8" t="s">
        <v>34</v>
      </c>
      <c r="C32" s="8" t="s">
        <v>72</v>
      </c>
      <c r="D32" s="4">
        <v>2</v>
      </c>
      <c r="E32" s="9" t="s">
        <v>90</v>
      </c>
      <c r="F32" s="9" t="s">
        <v>90</v>
      </c>
      <c r="G32" s="9" t="s">
        <v>90</v>
      </c>
      <c r="H32" s="9">
        <f>5000/100000</f>
        <v>0.05</v>
      </c>
      <c r="I32" s="9" t="s">
        <v>90</v>
      </c>
      <c r="J32" s="10"/>
    </row>
    <row r="33" spans="1:10" x14ac:dyDescent="0.35">
      <c r="A33" s="7">
        <v>28</v>
      </c>
      <c r="B33" s="8" t="s">
        <v>35</v>
      </c>
      <c r="C33" s="8" t="s">
        <v>73</v>
      </c>
      <c r="D33" s="4">
        <v>6</v>
      </c>
      <c r="E33" s="9" t="s">
        <v>90</v>
      </c>
      <c r="F33" s="9" t="s">
        <v>90</v>
      </c>
      <c r="G33" s="9" t="s">
        <v>90</v>
      </c>
      <c r="H33" s="9">
        <f>1600/100000</f>
        <v>1.6E-2</v>
      </c>
      <c r="I33" s="9" t="s">
        <v>90</v>
      </c>
      <c r="J33" s="10"/>
    </row>
    <row r="34" spans="1:10" x14ac:dyDescent="0.35">
      <c r="A34" s="7">
        <v>29</v>
      </c>
      <c r="B34" s="8" t="s">
        <v>36</v>
      </c>
      <c r="C34" s="8" t="s">
        <v>75</v>
      </c>
      <c r="D34" s="4">
        <v>2</v>
      </c>
      <c r="E34" s="9" t="s">
        <v>90</v>
      </c>
      <c r="F34" s="9" t="s">
        <v>90</v>
      </c>
      <c r="G34" s="9" t="s">
        <v>90</v>
      </c>
      <c r="H34" s="9">
        <f>600/100000</f>
        <v>6.0000000000000001E-3</v>
      </c>
      <c r="I34" s="9" t="s">
        <v>90</v>
      </c>
      <c r="J34" s="10"/>
    </row>
    <row r="35" spans="1:10" x14ac:dyDescent="0.35">
      <c r="A35" s="7">
        <v>30</v>
      </c>
      <c r="B35" s="8" t="s">
        <v>37</v>
      </c>
      <c r="C35" s="8" t="s">
        <v>76</v>
      </c>
      <c r="D35" s="4">
        <v>3</v>
      </c>
      <c r="E35" s="9" t="s">
        <v>90</v>
      </c>
      <c r="F35" s="9" t="s">
        <v>90</v>
      </c>
      <c r="G35" s="9" t="s">
        <v>90</v>
      </c>
      <c r="H35" s="9">
        <f>2000/100000</f>
        <v>0.02</v>
      </c>
      <c r="I35" s="9" t="s">
        <v>90</v>
      </c>
      <c r="J35" s="11"/>
    </row>
    <row r="36" spans="1:10" x14ac:dyDescent="0.35">
      <c r="A36" s="7">
        <v>31</v>
      </c>
      <c r="B36" s="8" t="s">
        <v>38</v>
      </c>
      <c r="C36" s="8" t="s">
        <v>77</v>
      </c>
      <c r="D36" s="4">
        <v>0</v>
      </c>
      <c r="E36" s="9" t="s">
        <v>90</v>
      </c>
      <c r="F36" s="9" t="s">
        <v>90</v>
      </c>
      <c r="G36" s="9" t="s">
        <v>90</v>
      </c>
      <c r="H36" s="9">
        <f>200/100000</f>
        <v>2E-3</v>
      </c>
      <c r="I36" s="9" t="s">
        <v>90</v>
      </c>
      <c r="J36" s="10"/>
    </row>
    <row r="37" spans="1:10" x14ac:dyDescent="0.35">
      <c r="A37" s="7">
        <v>32</v>
      </c>
      <c r="B37" s="8" t="s">
        <v>39</v>
      </c>
      <c r="C37" s="8" t="s">
        <v>78</v>
      </c>
      <c r="D37" s="4">
        <v>0</v>
      </c>
      <c r="E37" s="9" t="s">
        <v>90</v>
      </c>
      <c r="F37" s="9" t="s">
        <v>90</v>
      </c>
      <c r="G37" s="9" t="s">
        <v>90</v>
      </c>
      <c r="H37" s="9">
        <f>200/100000</f>
        <v>2E-3</v>
      </c>
      <c r="I37" s="9" t="s">
        <v>90</v>
      </c>
      <c r="J37" s="10"/>
    </row>
    <row r="38" spans="1:10" x14ac:dyDescent="0.35">
      <c r="A38" s="7">
        <v>33</v>
      </c>
      <c r="B38" s="8" t="s">
        <v>40</v>
      </c>
      <c r="C38" s="8" t="s">
        <v>79</v>
      </c>
      <c r="D38" s="1">
        <v>200</v>
      </c>
      <c r="E38" s="9" t="s">
        <v>90</v>
      </c>
      <c r="F38" s="9" t="s">
        <v>90</v>
      </c>
      <c r="G38" s="9" t="s">
        <v>90</v>
      </c>
      <c r="H38" s="9">
        <f>200/100000</f>
        <v>2E-3</v>
      </c>
      <c r="I38" s="9" t="s">
        <v>90</v>
      </c>
      <c r="J38" s="10"/>
    </row>
    <row r="39" spans="1:10" x14ac:dyDescent="0.35">
      <c r="A39" s="7">
        <v>34</v>
      </c>
      <c r="B39" s="8" t="s">
        <v>41</v>
      </c>
      <c r="C39" s="8" t="s">
        <v>80</v>
      </c>
      <c r="D39" s="4">
        <v>1</v>
      </c>
      <c r="E39" s="9" t="s">
        <v>90</v>
      </c>
      <c r="F39" s="9" t="s">
        <v>90</v>
      </c>
      <c r="G39" s="9" t="s">
        <v>90</v>
      </c>
      <c r="H39" s="9">
        <f>800/100000</f>
        <v>8.0000000000000002E-3</v>
      </c>
      <c r="I39" s="9" t="s">
        <v>90</v>
      </c>
      <c r="J39" s="10"/>
    </row>
    <row r="40" spans="1:10" x14ac:dyDescent="0.35">
      <c r="A40" s="7">
        <v>35</v>
      </c>
      <c r="B40" s="8" t="s">
        <v>42</v>
      </c>
      <c r="C40" s="8" t="s">
        <v>81</v>
      </c>
      <c r="D40" s="4">
        <v>2</v>
      </c>
      <c r="E40" s="9" t="s">
        <v>90</v>
      </c>
      <c r="F40" s="9" t="s">
        <v>90</v>
      </c>
      <c r="G40" s="9" t="s">
        <v>90</v>
      </c>
      <c r="H40" s="9">
        <f>200/100000</f>
        <v>2E-3</v>
      </c>
      <c r="I40" s="9" t="s">
        <v>90</v>
      </c>
      <c r="J40" s="10"/>
    </row>
    <row r="41" spans="1:10" x14ac:dyDescent="0.35">
      <c r="A41" s="7">
        <v>36</v>
      </c>
      <c r="B41" s="8" t="s">
        <v>43</v>
      </c>
      <c r="C41" s="8" t="s">
        <v>82</v>
      </c>
      <c r="D41" s="4">
        <v>0</v>
      </c>
      <c r="E41" s="9" t="s">
        <v>90</v>
      </c>
      <c r="F41" s="9" t="s">
        <v>90</v>
      </c>
      <c r="G41" s="9" t="s">
        <v>90</v>
      </c>
      <c r="H41" s="9">
        <f>2000/100000</f>
        <v>0.02</v>
      </c>
      <c r="I41" s="9" t="s">
        <v>90</v>
      </c>
      <c r="J41" s="10"/>
    </row>
    <row r="42" spans="1:10" x14ac:dyDescent="0.35">
      <c r="A42" s="7">
        <v>37</v>
      </c>
      <c r="B42" s="8" t="s">
        <v>44</v>
      </c>
      <c r="C42" s="8" t="s">
        <v>83</v>
      </c>
      <c r="D42" s="4">
        <v>4</v>
      </c>
      <c r="E42" s="9" t="s">
        <v>90</v>
      </c>
      <c r="F42" s="9" t="s">
        <v>90</v>
      </c>
      <c r="G42" s="9" t="s">
        <v>90</v>
      </c>
      <c r="H42" s="9">
        <f>200/100000</f>
        <v>2E-3</v>
      </c>
      <c r="I42" s="9" t="s">
        <v>90</v>
      </c>
      <c r="J42" s="10"/>
    </row>
    <row r="43" spans="1:10" x14ac:dyDescent="0.35">
      <c r="A43" s="7">
        <v>38</v>
      </c>
      <c r="B43" s="8" t="s">
        <v>45</v>
      </c>
      <c r="C43" s="8" t="s">
        <v>84</v>
      </c>
      <c r="D43" s="4">
        <v>1</v>
      </c>
      <c r="E43" s="9" t="s">
        <v>90</v>
      </c>
      <c r="F43" s="9" t="s">
        <v>90</v>
      </c>
      <c r="G43" s="9" t="s">
        <v>90</v>
      </c>
      <c r="H43" s="9">
        <f>6200/100000</f>
        <v>6.2E-2</v>
      </c>
      <c r="I43" s="9" t="s">
        <v>90</v>
      </c>
      <c r="J43" s="10"/>
    </row>
    <row r="44" spans="1:10" x14ac:dyDescent="0.35">
      <c r="A44" s="7">
        <v>39</v>
      </c>
      <c r="B44" s="8" t="s">
        <v>46</v>
      </c>
      <c r="C44" s="8" t="s">
        <v>85</v>
      </c>
      <c r="D44" s="4">
        <v>2</v>
      </c>
      <c r="E44" s="9" t="s">
        <v>90</v>
      </c>
      <c r="F44" s="9" t="s">
        <v>90</v>
      </c>
      <c r="G44" s="9" t="s">
        <v>90</v>
      </c>
      <c r="H44" s="9">
        <f>1000/100000</f>
        <v>0.01</v>
      </c>
      <c r="I44" s="9" t="s">
        <v>90</v>
      </c>
      <c r="J44" s="10"/>
    </row>
    <row r="45" spans="1:10" x14ac:dyDescent="0.35">
      <c r="A45" s="7">
        <v>40</v>
      </c>
      <c r="B45" s="8" t="s">
        <v>86</v>
      </c>
      <c r="C45" s="8" t="s">
        <v>87</v>
      </c>
      <c r="D45" s="4">
        <v>517</v>
      </c>
      <c r="E45" s="9" t="s">
        <v>90</v>
      </c>
      <c r="F45" s="9" t="s">
        <v>90</v>
      </c>
      <c r="G45" s="9" t="s">
        <v>90</v>
      </c>
      <c r="H45" s="9">
        <f>5400/100000</f>
        <v>5.3999999999999999E-2</v>
      </c>
      <c r="I45" s="9" t="s">
        <v>90</v>
      </c>
      <c r="J45" s="10"/>
    </row>
    <row r="46" spans="1:10" x14ac:dyDescent="0.35">
      <c r="A46" s="7">
        <v>41</v>
      </c>
      <c r="B46" s="8" t="s">
        <v>88</v>
      </c>
      <c r="C46" s="8" t="s">
        <v>89</v>
      </c>
      <c r="D46" s="4">
        <v>190</v>
      </c>
      <c r="E46" s="9" t="s">
        <v>90</v>
      </c>
      <c r="F46" s="9" t="s">
        <v>90</v>
      </c>
      <c r="G46" s="9" t="s">
        <v>90</v>
      </c>
      <c r="H46" s="9">
        <f>500/100000</f>
        <v>5.0000000000000001E-3</v>
      </c>
      <c r="I46" s="9" t="s">
        <v>90</v>
      </c>
      <c r="J46" s="10"/>
    </row>
    <row r="47" spans="1:10" x14ac:dyDescent="0.35">
      <c r="A47" s="7">
        <v>42</v>
      </c>
      <c r="B47" s="12" t="s">
        <v>91</v>
      </c>
      <c r="C47" s="12" t="s">
        <v>92</v>
      </c>
      <c r="D47" s="9">
        <v>3</v>
      </c>
      <c r="E47" s="9" t="s">
        <v>90</v>
      </c>
      <c r="F47" s="9" t="s">
        <v>90</v>
      </c>
      <c r="G47" s="9" t="s">
        <v>90</v>
      </c>
      <c r="H47" s="9">
        <f>400/100000</f>
        <v>4.0000000000000001E-3</v>
      </c>
      <c r="I47" s="9" t="s">
        <v>90</v>
      </c>
    </row>
    <row r="48" spans="1:10" x14ac:dyDescent="0.35">
      <c r="A48" s="7">
        <v>43</v>
      </c>
      <c r="B48" s="12" t="s">
        <v>93</v>
      </c>
      <c r="C48" s="12" t="s">
        <v>94</v>
      </c>
      <c r="D48" s="9">
        <v>0</v>
      </c>
      <c r="E48" s="9" t="s">
        <v>90</v>
      </c>
      <c r="F48" s="9" t="s">
        <v>90</v>
      </c>
      <c r="G48" s="9" t="s">
        <v>90</v>
      </c>
      <c r="H48" s="9">
        <f>200/100000</f>
        <v>2E-3</v>
      </c>
      <c r="I48" s="9" t="s">
        <v>90</v>
      </c>
    </row>
    <row r="49" spans="1:9" x14ac:dyDescent="0.35">
      <c r="A49" s="7">
        <v>44</v>
      </c>
      <c r="B49" s="12" t="s">
        <v>95</v>
      </c>
      <c r="C49" s="12" t="s">
        <v>96</v>
      </c>
      <c r="D49" s="9">
        <v>22</v>
      </c>
      <c r="E49" s="9" t="s">
        <v>90</v>
      </c>
      <c r="F49" s="9" t="s">
        <v>90</v>
      </c>
      <c r="G49" s="9" t="s">
        <v>90</v>
      </c>
      <c r="H49" s="9">
        <f>17500/100000</f>
        <v>0.17499999999999999</v>
      </c>
      <c r="I49" s="9" t="s">
        <v>90</v>
      </c>
    </row>
    <row r="50" spans="1:9" x14ac:dyDescent="0.35">
      <c r="A50" s="7">
        <v>45</v>
      </c>
      <c r="B50" s="12" t="s">
        <v>97</v>
      </c>
      <c r="C50" s="12" t="s">
        <v>98</v>
      </c>
      <c r="D50" s="9">
        <v>1</v>
      </c>
      <c r="E50" s="9" t="s">
        <v>90</v>
      </c>
      <c r="F50" s="9" t="s">
        <v>90</v>
      </c>
      <c r="G50" s="9" t="s">
        <v>90</v>
      </c>
      <c r="H50" s="9">
        <f>5700/100000</f>
        <v>5.7000000000000002E-2</v>
      </c>
      <c r="I50" s="9" t="s">
        <v>90</v>
      </c>
    </row>
    <row r="51" spans="1:9" x14ac:dyDescent="0.35">
      <c r="A51" s="7">
        <v>46</v>
      </c>
      <c r="B51" s="12" t="s">
        <v>99</v>
      </c>
      <c r="C51" s="12" t="s">
        <v>100</v>
      </c>
      <c r="D51" s="9">
        <v>0</v>
      </c>
      <c r="E51" s="9" t="s">
        <v>90</v>
      </c>
      <c r="F51" s="9" t="s">
        <v>90</v>
      </c>
      <c r="G51" s="9" t="s">
        <v>90</v>
      </c>
      <c r="H51" s="9">
        <f>2000/100000</f>
        <v>0.02</v>
      </c>
      <c r="I51" s="9" t="s">
        <v>90</v>
      </c>
    </row>
    <row r="52" spans="1:9" x14ac:dyDescent="0.35">
      <c r="A52" s="7">
        <v>47</v>
      </c>
      <c r="B52" s="12" t="s">
        <v>101</v>
      </c>
      <c r="C52" s="12" t="s">
        <v>102</v>
      </c>
      <c r="D52" s="9">
        <v>0</v>
      </c>
      <c r="E52" s="9" t="s">
        <v>90</v>
      </c>
      <c r="F52" s="9" t="s">
        <v>90</v>
      </c>
      <c r="G52" s="9" t="s">
        <v>90</v>
      </c>
      <c r="H52" s="9">
        <f>5000/100000</f>
        <v>0.05</v>
      </c>
      <c r="I52" s="9" t="s">
        <v>90</v>
      </c>
    </row>
    <row r="53" spans="1:9" x14ac:dyDescent="0.35">
      <c r="A53" s="7">
        <v>48</v>
      </c>
      <c r="B53" s="12" t="s">
        <v>103</v>
      </c>
      <c r="C53" s="12" t="s">
        <v>104</v>
      </c>
      <c r="D53" s="9">
        <v>0</v>
      </c>
      <c r="E53" s="9" t="s">
        <v>90</v>
      </c>
      <c r="F53" s="9" t="s">
        <v>90</v>
      </c>
      <c r="G53" s="9" t="s">
        <v>90</v>
      </c>
      <c r="H53" s="9">
        <f>200/100000</f>
        <v>2E-3</v>
      </c>
      <c r="I53" s="9" t="s">
        <v>90</v>
      </c>
    </row>
    <row r="54" spans="1:9" x14ac:dyDescent="0.35">
      <c r="A54" s="7">
        <v>49</v>
      </c>
      <c r="B54" s="12" t="s">
        <v>105</v>
      </c>
      <c r="C54" s="12" t="s">
        <v>106</v>
      </c>
      <c r="D54" s="9">
        <v>0</v>
      </c>
      <c r="E54" s="9" t="s">
        <v>90</v>
      </c>
      <c r="F54" s="9" t="s">
        <v>90</v>
      </c>
      <c r="G54" s="9" t="s">
        <v>90</v>
      </c>
      <c r="H54" s="9">
        <f>10400/100000</f>
        <v>0.104</v>
      </c>
      <c r="I54" s="9" t="s">
        <v>90</v>
      </c>
    </row>
    <row r="55" spans="1:9" x14ac:dyDescent="0.35">
      <c r="A55" s="7">
        <v>50</v>
      </c>
      <c r="B55" s="12" t="s">
        <v>107</v>
      </c>
      <c r="C55" s="12" t="s">
        <v>108</v>
      </c>
      <c r="D55" s="9">
        <v>11</v>
      </c>
      <c r="E55" s="9" t="s">
        <v>90</v>
      </c>
      <c r="F55" s="9" t="s">
        <v>90</v>
      </c>
      <c r="G55" s="9" t="s">
        <v>90</v>
      </c>
      <c r="H55" s="9">
        <f>14000/100000</f>
        <v>0.14000000000000001</v>
      </c>
      <c r="I55" s="9" t="s">
        <v>90</v>
      </c>
    </row>
    <row r="56" spans="1:9" x14ac:dyDescent="0.35">
      <c r="A56" s="7">
        <v>51</v>
      </c>
      <c r="B56" s="12" t="s">
        <v>109</v>
      </c>
      <c r="C56" s="12" t="s">
        <v>110</v>
      </c>
      <c r="D56" s="9">
        <v>5</v>
      </c>
      <c r="E56" s="9" t="s">
        <v>90</v>
      </c>
      <c r="F56" s="9" t="s">
        <v>90</v>
      </c>
      <c r="G56" s="9" t="s">
        <v>90</v>
      </c>
      <c r="H56" s="9">
        <f>6000/100000</f>
        <v>0.06</v>
      </c>
      <c r="I56" s="9" t="s">
        <v>90</v>
      </c>
    </row>
    <row r="57" spans="1:9" x14ac:dyDescent="0.35">
      <c r="A57" s="7">
        <v>52</v>
      </c>
      <c r="B57" s="12" t="s">
        <v>111</v>
      </c>
      <c r="C57" s="12" t="s">
        <v>112</v>
      </c>
      <c r="D57" s="9">
        <v>9</v>
      </c>
      <c r="E57" s="9" t="s">
        <v>90</v>
      </c>
      <c r="F57" s="9" t="s">
        <v>90</v>
      </c>
      <c r="G57" s="9" t="s">
        <v>90</v>
      </c>
      <c r="H57" s="9">
        <f>700/100000</f>
        <v>7.0000000000000001E-3</v>
      </c>
      <c r="I57" s="9" t="s">
        <v>90</v>
      </c>
    </row>
    <row r="58" spans="1:9" x14ac:dyDescent="0.35">
      <c r="A58" s="7">
        <v>53</v>
      </c>
      <c r="B58" s="12" t="s">
        <v>113</v>
      </c>
      <c r="C58" s="12" t="s">
        <v>114</v>
      </c>
      <c r="D58" s="9">
        <v>0</v>
      </c>
      <c r="E58" s="9" t="s">
        <v>90</v>
      </c>
      <c r="F58" s="9" t="s">
        <v>90</v>
      </c>
      <c r="G58" s="9" t="s">
        <v>90</v>
      </c>
      <c r="H58" s="9">
        <f>5000/100000</f>
        <v>0.05</v>
      </c>
      <c r="I58" s="9" t="s">
        <v>90</v>
      </c>
    </row>
    <row r="59" spans="1:9" x14ac:dyDescent="0.35">
      <c r="A59" s="7">
        <v>54</v>
      </c>
      <c r="B59" s="12" t="s">
        <v>115</v>
      </c>
      <c r="C59" s="12" t="s">
        <v>116</v>
      </c>
      <c r="D59" s="9">
        <v>2</v>
      </c>
      <c r="E59" s="9" t="s">
        <v>90</v>
      </c>
      <c r="F59" s="9" t="s">
        <v>90</v>
      </c>
      <c r="G59" s="9" t="s">
        <v>90</v>
      </c>
      <c r="H59" s="9">
        <f>2000/100000</f>
        <v>0.02</v>
      </c>
      <c r="I59" s="9" t="s">
        <v>90</v>
      </c>
    </row>
    <row r="60" spans="1:9" x14ac:dyDescent="0.35">
      <c r="A60" s="7">
        <v>55</v>
      </c>
      <c r="B60" s="12" t="s">
        <v>117</v>
      </c>
      <c r="C60" s="12" t="s">
        <v>118</v>
      </c>
      <c r="D60" s="9">
        <v>4</v>
      </c>
      <c r="E60" s="9" t="s">
        <v>90</v>
      </c>
      <c r="F60" s="9" t="s">
        <v>90</v>
      </c>
      <c r="G60" s="9" t="s">
        <v>90</v>
      </c>
      <c r="H60" s="9">
        <f>8400/100000</f>
        <v>8.4000000000000005E-2</v>
      </c>
      <c r="I60" s="9" t="s">
        <v>90</v>
      </c>
    </row>
    <row r="61" spans="1:9" x14ac:dyDescent="0.35">
      <c r="A61" s="7">
        <v>56</v>
      </c>
      <c r="B61" s="12" t="s">
        <v>119</v>
      </c>
      <c r="C61" s="12" t="s">
        <v>120</v>
      </c>
      <c r="D61" s="9">
        <v>4</v>
      </c>
      <c r="E61" s="9" t="s">
        <v>90</v>
      </c>
      <c r="F61" s="9" t="s">
        <v>90</v>
      </c>
      <c r="G61" s="9" t="s">
        <v>90</v>
      </c>
      <c r="H61" s="9">
        <f>2000/100000</f>
        <v>0.02</v>
      </c>
      <c r="I61" s="9" t="s">
        <v>90</v>
      </c>
    </row>
    <row r="62" spans="1:9" x14ac:dyDescent="0.35">
      <c r="A62" s="7">
        <v>57</v>
      </c>
      <c r="B62" s="12" t="s">
        <v>121</v>
      </c>
      <c r="C62" s="12" t="s">
        <v>122</v>
      </c>
      <c r="D62" s="9">
        <v>2</v>
      </c>
      <c r="E62" s="9" t="s">
        <v>90</v>
      </c>
      <c r="F62" s="9" t="s">
        <v>90</v>
      </c>
      <c r="G62" s="9" t="s">
        <v>90</v>
      </c>
      <c r="H62" s="9">
        <f>2200/100000</f>
        <v>2.1999999999999999E-2</v>
      </c>
      <c r="I62" s="9" t="s">
        <v>90</v>
      </c>
    </row>
    <row r="63" spans="1:9" x14ac:dyDescent="0.35">
      <c r="A63" s="7">
        <v>58</v>
      </c>
      <c r="B63" s="12" t="s">
        <v>123</v>
      </c>
      <c r="C63" s="12" t="s">
        <v>124</v>
      </c>
      <c r="D63" s="9">
        <v>2</v>
      </c>
      <c r="E63" s="9" t="s">
        <v>90</v>
      </c>
      <c r="F63" s="9" t="s">
        <v>90</v>
      </c>
      <c r="G63" s="9" t="s">
        <v>90</v>
      </c>
      <c r="H63" s="9">
        <f>1800/100000</f>
        <v>1.7999999999999999E-2</v>
      </c>
      <c r="I63" s="9" t="s">
        <v>90</v>
      </c>
    </row>
    <row r="64" spans="1:9" x14ac:dyDescent="0.35">
      <c r="A64" s="7">
        <v>59</v>
      </c>
      <c r="B64" s="12" t="s">
        <v>125</v>
      </c>
      <c r="C64" s="12" t="s">
        <v>126</v>
      </c>
      <c r="D64" s="9">
        <v>3</v>
      </c>
      <c r="E64" s="9" t="s">
        <v>90</v>
      </c>
      <c r="F64" s="9" t="s">
        <v>90</v>
      </c>
      <c r="G64" s="9" t="s">
        <v>90</v>
      </c>
      <c r="H64" s="9">
        <f>100/100000</f>
        <v>1E-3</v>
      </c>
      <c r="I64" s="9" t="s">
        <v>90</v>
      </c>
    </row>
    <row r="65" spans="1:9" x14ac:dyDescent="0.35">
      <c r="A65" s="7">
        <v>60</v>
      </c>
      <c r="B65" s="12" t="s">
        <v>127</v>
      </c>
      <c r="C65" s="12" t="s">
        <v>128</v>
      </c>
      <c r="D65" s="9">
        <v>3</v>
      </c>
      <c r="E65" s="9" t="s">
        <v>90</v>
      </c>
      <c r="F65" s="9" t="s">
        <v>90</v>
      </c>
      <c r="G65" s="9" t="s">
        <v>90</v>
      </c>
      <c r="H65" s="9">
        <f>3000/100000</f>
        <v>0.03</v>
      </c>
      <c r="I65" s="9" t="s">
        <v>90</v>
      </c>
    </row>
    <row r="66" spans="1:9" x14ac:dyDescent="0.35">
      <c r="A66" s="7">
        <v>61</v>
      </c>
      <c r="B66" s="12" t="s">
        <v>129</v>
      </c>
      <c r="C66" s="12" t="s">
        <v>130</v>
      </c>
      <c r="D66" s="9">
        <v>5</v>
      </c>
      <c r="E66" s="9" t="s">
        <v>90</v>
      </c>
      <c r="F66" s="9" t="s">
        <v>90</v>
      </c>
      <c r="G66" s="9" t="s">
        <v>90</v>
      </c>
      <c r="H66" s="9">
        <f>10700/100000</f>
        <v>0.107</v>
      </c>
      <c r="I66" s="9" t="s">
        <v>90</v>
      </c>
    </row>
    <row r="67" spans="1:9" x14ac:dyDescent="0.35">
      <c r="A67" s="7">
        <v>62</v>
      </c>
      <c r="B67" s="12" t="s">
        <v>131</v>
      </c>
      <c r="C67" s="12" t="s">
        <v>132</v>
      </c>
      <c r="D67" s="9">
        <v>57</v>
      </c>
      <c r="E67" s="9" t="s">
        <v>90</v>
      </c>
      <c r="F67" s="9" t="s">
        <v>90</v>
      </c>
      <c r="G67" s="9" t="s">
        <v>90</v>
      </c>
      <c r="H67" s="9">
        <f>900/100000</f>
        <v>8.9999999999999993E-3</v>
      </c>
      <c r="I67" s="9" t="s">
        <v>90</v>
      </c>
    </row>
    <row r="68" spans="1:9" x14ac:dyDescent="0.35">
      <c r="A68" s="7">
        <v>63</v>
      </c>
      <c r="B68" s="3" t="s">
        <v>196</v>
      </c>
      <c r="C68" s="12" t="s">
        <v>133</v>
      </c>
      <c r="D68" s="9">
        <v>32</v>
      </c>
      <c r="E68" s="9" t="s">
        <v>90</v>
      </c>
      <c r="F68" s="9" t="s">
        <v>90</v>
      </c>
      <c r="G68" s="9" t="s">
        <v>90</v>
      </c>
      <c r="H68" s="9">
        <f>400/100000</f>
        <v>4.0000000000000001E-3</v>
      </c>
      <c r="I68" s="9" t="s">
        <v>90</v>
      </c>
    </row>
    <row r="69" spans="1:9" x14ac:dyDescent="0.35">
      <c r="A69" s="7">
        <v>64</v>
      </c>
      <c r="B69" s="12" t="s">
        <v>134</v>
      </c>
      <c r="C69" s="12" t="s">
        <v>135</v>
      </c>
      <c r="D69" s="9">
        <v>40</v>
      </c>
      <c r="E69" s="9" t="s">
        <v>90</v>
      </c>
      <c r="F69" s="9" t="s">
        <v>90</v>
      </c>
      <c r="G69" s="9" t="s">
        <v>90</v>
      </c>
      <c r="H69" s="9">
        <f>600/100000</f>
        <v>6.0000000000000001E-3</v>
      </c>
      <c r="I69" s="9" t="s">
        <v>90</v>
      </c>
    </row>
    <row r="70" spans="1:9" x14ac:dyDescent="0.35">
      <c r="A70" s="7">
        <v>65</v>
      </c>
      <c r="B70" s="12" t="s">
        <v>136</v>
      </c>
      <c r="C70" s="12" t="s">
        <v>137</v>
      </c>
      <c r="D70" s="9">
        <v>3</v>
      </c>
      <c r="E70" s="9" t="s">
        <v>90</v>
      </c>
      <c r="F70" s="9" t="s">
        <v>90</v>
      </c>
      <c r="G70" s="9" t="s">
        <v>90</v>
      </c>
      <c r="H70" s="9">
        <f>400/100000</f>
        <v>4.0000000000000001E-3</v>
      </c>
      <c r="I70" s="9" t="s">
        <v>90</v>
      </c>
    </row>
    <row r="71" spans="1:9" x14ac:dyDescent="0.35">
      <c r="A71" s="7">
        <v>66</v>
      </c>
      <c r="B71" s="12" t="s">
        <v>138</v>
      </c>
      <c r="C71" s="12" t="s">
        <v>139</v>
      </c>
      <c r="D71" s="9">
        <v>0</v>
      </c>
      <c r="E71" s="9" t="s">
        <v>90</v>
      </c>
      <c r="F71" s="9" t="s">
        <v>90</v>
      </c>
      <c r="G71" s="9" t="s">
        <v>90</v>
      </c>
      <c r="H71" s="9">
        <f>600/100000</f>
        <v>6.0000000000000001E-3</v>
      </c>
      <c r="I71" s="9" t="s">
        <v>90</v>
      </c>
    </row>
    <row r="72" spans="1:9" x14ac:dyDescent="0.35">
      <c r="A72" s="7">
        <v>67</v>
      </c>
      <c r="B72" s="12" t="s">
        <v>140</v>
      </c>
      <c r="C72" s="12" t="s">
        <v>141</v>
      </c>
      <c r="D72" s="9">
        <v>1</v>
      </c>
      <c r="E72" s="9" t="s">
        <v>90</v>
      </c>
      <c r="F72" s="9" t="s">
        <v>90</v>
      </c>
      <c r="G72" s="9" t="s">
        <v>90</v>
      </c>
      <c r="H72" s="9">
        <f>200/100000</f>
        <v>2E-3</v>
      </c>
      <c r="I72" s="9" t="s">
        <v>90</v>
      </c>
    </row>
    <row r="73" spans="1:9" x14ac:dyDescent="0.35">
      <c r="A73" s="7">
        <v>68</v>
      </c>
      <c r="B73" s="12" t="s">
        <v>142</v>
      </c>
      <c r="C73" s="12" t="s">
        <v>143</v>
      </c>
      <c r="D73" s="9">
        <v>296</v>
      </c>
      <c r="E73" s="9" t="s">
        <v>90</v>
      </c>
      <c r="F73" s="9" t="s">
        <v>90</v>
      </c>
      <c r="G73" s="9" t="s">
        <v>90</v>
      </c>
      <c r="H73" s="9">
        <f>800/100000</f>
        <v>8.0000000000000002E-3</v>
      </c>
      <c r="I73" s="9" t="s">
        <v>90</v>
      </c>
    </row>
    <row r="74" spans="1:9" x14ac:dyDescent="0.35">
      <c r="A74" s="7">
        <v>69</v>
      </c>
      <c r="B74" s="12" t="s">
        <v>144</v>
      </c>
      <c r="C74" s="12" t="s">
        <v>145</v>
      </c>
      <c r="D74" s="9">
        <v>0</v>
      </c>
      <c r="E74" s="9" t="s">
        <v>90</v>
      </c>
      <c r="F74" s="9" t="s">
        <v>90</v>
      </c>
      <c r="G74" s="9" t="s">
        <v>90</v>
      </c>
      <c r="H74" s="9">
        <f>11000/100000</f>
        <v>0.11</v>
      </c>
      <c r="I74" s="9" t="s">
        <v>90</v>
      </c>
    </row>
    <row r="75" spans="1:9" x14ac:dyDescent="0.35">
      <c r="A75" s="7">
        <v>70</v>
      </c>
      <c r="B75" s="12" t="s">
        <v>146</v>
      </c>
      <c r="C75" s="12" t="s">
        <v>147</v>
      </c>
      <c r="D75" s="9">
        <v>11</v>
      </c>
      <c r="E75" s="9" t="s">
        <v>90</v>
      </c>
      <c r="F75" s="9" t="s">
        <v>90</v>
      </c>
      <c r="G75" s="9" t="s">
        <v>90</v>
      </c>
      <c r="H75" s="9">
        <f>5100/100000</f>
        <v>5.0999999999999997E-2</v>
      </c>
      <c r="I75" s="9" t="s">
        <v>90</v>
      </c>
    </row>
    <row r="76" spans="1:9" x14ac:dyDescent="0.35">
      <c r="A76" s="7">
        <v>71</v>
      </c>
      <c r="B76" s="12" t="s">
        <v>148</v>
      </c>
      <c r="C76" s="12" t="s">
        <v>149</v>
      </c>
      <c r="D76" s="9">
        <v>1</v>
      </c>
      <c r="E76" s="9" t="s">
        <v>90</v>
      </c>
      <c r="F76" s="9" t="s">
        <v>90</v>
      </c>
      <c r="G76" s="9" t="s">
        <v>90</v>
      </c>
      <c r="H76" s="9">
        <f>1200/100000</f>
        <v>1.2E-2</v>
      </c>
      <c r="I76" s="9" t="s">
        <v>90</v>
      </c>
    </row>
    <row r="77" spans="1:9" x14ac:dyDescent="0.35">
      <c r="A77" s="7">
        <v>72</v>
      </c>
      <c r="B77" s="12" t="s">
        <v>150</v>
      </c>
      <c r="C77" s="12" t="s">
        <v>151</v>
      </c>
      <c r="D77" s="9">
        <v>0</v>
      </c>
      <c r="E77" s="9" t="s">
        <v>90</v>
      </c>
      <c r="F77" s="9" t="s">
        <v>90</v>
      </c>
      <c r="G77" s="9" t="s">
        <v>90</v>
      </c>
      <c r="H77" s="9">
        <f>5000/100000</f>
        <v>0.05</v>
      </c>
      <c r="I77" s="9" t="s">
        <v>90</v>
      </c>
    </row>
    <row r="78" spans="1:9" x14ac:dyDescent="0.35">
      <c r="A78" s="7">
        <v>73</v>
      </c>
      <c r="B78" s="12" t="s">
        <v>152</v>
      </c>
      <c r="C78" s="12" t="s">
        <v>153</v>
      </c>
      <c r="D78" s="9">
        <v>54</v>
      </c>
      <c r="E78" s="9" t="s">
        <v>90</v>
      </c>
      <c r="F78" s="9" t="s">
        <v>90</v>
      </c>
      <c r="G78" s="9" t="s">
        <v>90</v>
      </c>
      <c r="H78" s="9">
        <f>2000/100000</f>
        <v>0.02</v>
      </c>
      <c r="I78" s="9" t="s">
        <v>90</v>
      </c>
    </row>
    <row r="79" spans="1:9" x14ac:dyDescent="0.35">
      <c r="A79" s="7">
        <v>74</v>
      </c>
      <c r="B79" s="12" t="s">
        <v>154</v>
      </c>
      <c r="C79" s="12" t="s">
        <v>155</v>
      </c>
      <c r="D79" s="9">
        <v>0</v>
      </c>
      <c r="E79" s="9" t="s">
        <v>90</v>
      </c>
      <c r="F79" s="9" t="s">
        <v>90</v>
      </c>
      <c r="G79" s="9" t="s">
        <v>90</v>
      </c>
      <c r="H79" s="9">
        <f>2100/100000</f>
        <v>2.1000000000000001E-2</v>
      </c>
      <c r="I79" s="9" t="s">
        <v>90</v>
      </c>
    </row>
    <row r="80" spans="1:9" x14ac:dyDescent="0.35">
      <c r="A80" s="7">
        <v>75</v>
      </c>
      <c r="B80" s="12" t="s">
        <v>156</v>
      </c>
      <c r="C80" s="12" t="s">
        <v>157</v>
      </c>
      <c r="D80" s="9">
        <v>11</v>
      </c>
      <c r="E80" s="9" t="s">
        <v>90</v>
      </c>
      <c r="F80" s="9" t="s">
        <v>90</v>
      </c>
      <c r="G80" s="9" t="s">
        <v>90</v>
      </c>
      <c r="H80" s="9">
        <f>3500/100000</f>
        <v>3.5000000000000003E-2</v>
      </c>
      <c r="I80" s="9" t="s">
        <v>90</v>
      </c>
    </row>
    <row r="81" spans="1:11" x14ac:dyDescent="0.35">
      <c r="A81" s="7">
        <v>76</v>
      </c>
      <c r="B81" s="12" t="s">
        <v>158</v>
      </c>
      <c r="C81" s="12" t="s">
        <v>159</v>
      </c>
      <c r="D81" s="9">
        <v>0</v>
      </c>
      <c r="E81" s="9" t="s">
        <v>90</v>
      </c>
      <c r="F81" s="9" t="s">
        <v>90</v>
      </c>
      <c r="G81" s="9" t="s">
        <v>90</v>
      </c>
      <c r="H81" s="9">
        <f>8500/100000</f>
        <v>8.5000000000000006E-2</v>
      </c>
      <c r="I81" s="9" t="s">
        <v>90</v>
      </c>
    </row>
    <row r="82" spans="1:11" s="14" customFormat="1" x14ac:dyDescent="0.35">
      <c r="A82" s="7">
        <v>77</v>
      </c>
      <c r="B82" s="12" t="s">
        <v>171</v>
      </c>
      <c r="C82" s="12" t="s">
        <v>172</v>
      </c>
      <c r="D82" s="13">
        <v>3</v>
      </c>
      <c r="E82" s="13" t="s">
        <v>90</v>
      </c>
      <c r="F82" s="13" t="s">
        <v>90</v>
      </c>
      <c r="G82" s="13" t="s">
        <v>90</v>
      </c>
      <c r="H82" s="13">
        <f>1000/100000</f>
        <v>0.01</v>
      </c>
      <c r="I82" s="13" t="s">
        <v>90</v>
      </c>
      <c r="J82" s="6"/>
      <c r="K82" s="6"/>
    </row>
    <row r="83" spans="1:11" s="14" customFormat="1" x14ac:dyDescent="0.35">
      <c r="A83" s="7">
        <v>78</v>
      </c>
      <c r="B83" s="12" t="s">
        <v>160</v>
      </c>
      <c r="C83" s="12" t="s">
        <v>173</v>
      </c>
      <c r="D83" s="13">
        <v>0</v>
      </c>
      <c r="E83" s="13" t="s">
        <v>90</v>
      </c>
      <c r="F83" s="13" t="s">
        <v>90</v>
      </c>
      <c r="G83" s="13" t="s">
        <v>90</v>
      </c>
      <c r="H83" s="13">
        <f>500/100000</f>
        <v>5.0000000000000001E-3</v>
      </c>
      <c r="I83" s="13" t="s">
        <v>90</v>
      </c>
      <c r="J83" s="6"/>
      <c r="K83" s="6"/>
    </row>
    <row r="84" spans="1:11" s="14" customFormat="1" x14ac:dyDescent="0.35">
      <c r="A84" s="7">
        <v>79</v>
      </c>
      <c r="B84" s="12" t="s">
        <v>174</v>
      </c>
      <c r="C84" s="12" t="s">
        <v>175</v>
      </c>
      <c r="D84" s="13">
        <v>0</v>
      </c>
      <c r="E84" s="13" t="s">
        <v>90</v>
      </c>
      <c r="F84" s="13" t="s">
        <v>90</v>
      </c>
      <c r="G84" s="13" t="s">
        <v>90</v>
      </c>
      <c r="H84" s="13">
        <f>1500/100000</f>
        <v>1.4999999999999999E-2</v>
      </c>
      <c r="I84" s="13" t="s">
        <v>90</v>
      </c>
      <c r="J84" s="6"/>
      <c r="K84" s="6"/>
    </row>
    <row r="85" spans="1:11" s="14" customFormat="1" x14ac:dyDescent="0.35">
      <c r="A85" s="7">
        <v>80</v>
      </c>
      <c r="B85" s="12" t="s">
        <v>161</v>
      </c>
      <c r="C85" s="12" t="s">
        <v>176</v>
      </c>
      <c r="D85" s="13">
        <v>0</v>
      </c>
      <c r="E85" s="13" t="s">
        <v>90</v>
      </c>
      <c r="F85" s="13" t="s">
        <v>90</v>
      </c>
      <c r="G85" s="13" t="s">
        <v>90</v>
      </c>
      <c r="H85" s="13">
        <f>2000/100000</f>
        <v>0.02</v>
      </c>
      <c r="I85" s="13" t="s">
        <v>90</v>
      </c>
      <c r="J85" s="6"/>
      <c r="K85" s="6"/>
    </row>
    <row r="86" spans="1:11" s="14" customFormat="1" x14ac:dyDescent="0.35">
      <c r="A86" s="7">
        <v>81</v>
      </c>
      <c r="B86" s="12" t="s">
        <v>177</v>
      </c>
      <c r="C86" s="12" t="s">
        <v>178</v>
      </c>
      <c r="D86" s="13">
        <v>1</v>
      </c>
      <c r="E86" s="13" t="s">
        <v>90</v>
      </c>
      <c r="F86" s="13" t="s">
        <v>90</v>
      </c>
      <c r="G86" s="13" t="s">
        <v>90</v>
      </c>
      <c r="H86" s="13">
        <f>2000/100000</f>
        <v>0.02</v>
      </c>
      <c r="I86" s="13" t="s">
        <v>90</v>
      </c>
      <c r="J86" s="6"/>
      <c r="K86" s="6"/>
    </row>
    <row r="87" spans="1:11" s="14" customFormat="1" x14ac:dyDescent="0.35">
      <c r="A87" s="7">
        <v>82</v>
      </c>
      <c r="B87" s="12" t="s">
        <v>162</v>
      </c>
      <c r="C87" s="12" t="s">
        <v>179</v>
      </c>
      <c r="D87" s="13">
        <v>0</v>
      </c>
      <c r="E87" s="13" t="s">
        <v>90</v>
      </c>
      <c r="F87" s="13" t="s">
        <v>90</v>
      </c>
      <c r="G87" s="13" t="s">
        <v>90</v>
      </c>
      <c r="H87" s="13">
        <f>14600/100000</f>
        <v>0.14599999999999999</v>
      </c>
      <c r="I87" s="13" t="s">
        <v>90</v>
      </c>
      <c r="J87" s="6"/>
      <c r="K87" s="6"/>
    </row>
    <row r="88" spans="1:11" s="14" customFormat="1" x14ac:dyDescent="0.35">
      <c r="A88" s="7">
        <v>83</v>
      </c>
      <c r="B88" s="12" t="s">
        <v>163</v>
      </c>
      <c r="C88" s="12" t="s">
        <v>180</v>
      </c>
      <c r="D88" s="13">
        <v>57</v>
      </c>
      <c r="E88" s="13" t="s">
        <v>90</v>
      </c>
      <c r="F88" s="13" t="s">
        <v>90</v>
      </c>
      <c r="G88" s="13" t="s">
        <v>90</v>
      </c>
      <c r="H88" s="13">
        <f>5000/100000</f>
        <v>0.05</v>
      </c>
      <c r="I88" s="13" t="s">
        <v>90</v>
      </c>
      <c r="J88" s="6"/>
      <c r="K88" s="6"/>
    </row>
    <row r="89" spans="1:11" s="14" customFormat="1" x14ac:dyDescent="0.35">
      <c r="A89" s="7">
        <v>84</v>
      </c>
      <c r="B89" s="12" t="s">
        <v>164</v>
      </c>
      <c r="C89" s="12" t="s">
        <v>181</v>
      </c>
      <c r="D89" s="13">
        <v>2</v>
      </c>
      <c r="E89" s="13" t="s">
        <v>90</v>
      </c>
      <c r="F89" s="13" t="s">
        <v>90</v>
      </c>
      <c r="G89" s="13" t="s">
        <v>90</v>
      </c>
      <c r="H89" s="13">
        <f>1000/100000</f>
        <v>0.01</v>
      </c>
      <c r="I89" s="13" t="s">
        <v>90</v>
      </c>
      <c r="J89" s="6"/>
      <c r="K89" s="6"/>
    </row>
    <row r="90" spans="1:11" s="14" customFormat="1" x14ac:dyDescent="0.35">
      <c r="A90" s="7">
        <v>85</v>
      </c>
      <c r="B90" s="12" t="s">
        <v>165</v>
      </c>
      <c r="C90" s="12" t="s">
        <v>182</v>
      </c>
      <c r="D90" s="13">
        <v>5</v>
      </c>
      <c r="E90" s="13" t="s">
        <v>90</v>
      </c>
      <c r="F90" s="13" t="s">
        <v>90</v>
      </c>
      <c r="G90" s="13" t="s">
        <v>90</v>
      </c>
      <c r="H90" s="13">
        <f>2000/100000</f>
        <v>0.02</v>
      </c>
      <c r="I90" s="13" t="s">
        <v>90</v>
      </c>
      <c r="J90" s="6"/>
      <c r="K90" s="6"/>
    </row>
    <row r="91" spans="1:11" s="14" customFormat="1" x14ac:dyDescent="0.35">
      <c r="A91" s="7">
        <v>86</v>
      </c>
      <c r="B91" s="12" t="s">
        <v>183</v>
      </c>
      <c r="C91" s="12" t="s">
        <v>184</v>
      </c>
      <c r="D91" s="13">
        <v>0</v>
      </c>
      <c r="E91" s="13" t="s">
        <v>90</v>
      </c>
      <c r="F91" s="13" t="s">
        <v>90</v>
      </c>
      <c r="G91" s="13" t="s">
        <v>90</v>
      </c>
      <c r="H91" s="13">
        <f>13200/100000</f>
        <v>0.13200000000000001</v>
      </c>
      <c r="I91" s="13" t="s">
        <v>90</v>
      </c>
      <c r="J91" s="6"/>
      <c r="K91" s="6"/>
    </row>
    <row r="92" spans="1:11" s="14" customFormat="1" x14ac:dyDescent="0.35">
      <c r="A92" s="7">
        <v>87</v>
      </c>
      <c r="B92" s="12" t="s">
        <v>166</v>
      </c>
      <c r="C92" s="12" t="s">
        <v>185</v>
      </c>
      <c r="D92" s="13">
        <v>8</v>
      </c>
      <c r="E92" s="13" t="s">
        <v>90</v>
      </c>
      <c r="F92" s="13" t="s">
        <v>90</v>
      </c>
      <c r="G92" s="13" t="s">
        <v>90</v>
      </c>
      <c r="H92" s="13">
        <f>2000/100000</f>
        <v>0.02</v>
      </c>
      <c r="I92" s="13" t="s">
        <v>90</v>
      </c>
      <c r="J92" s="6"/>
      <c r="K92" s="6"/>
    </row>
    <row r="93" spans="1:11" s="14" customFormat="1" x14ac:dyDescent="0.35">
      <c r="A93" s="7">
        <v>88</v>
      </c>
      <c r="B93" s="12" t="s">
        <v>186</v>
      </c>
      <c r="C93" s="12" t="s">
        <v>187</v>
      </c>
      <c r="D93" s="13">
        <v>2</v>
      </c>
      <c r="E93" s="13" t="s">
        <v>90</v>
      </c>
      <c r="F93" s="13" t="s">
        <v>90</v>
      </c>
      <c r="G93" s="13" t="s">
        <v>90</v>
      </c>
      <c r="H93" s="13">
        <f>200/100000</f>
        <v>2E-3</v>
      </c>
      <c r="I93" s="13" t="s">
        <v>90</v>
      </c>
      <c r="J93" s="6"/>
      <c r="K93" s="6"/>
    </row>
    <row r="94" spans="1:11" s="14" customFormat="1" x14ac:dyDescent="0.35">
      <c r="A94" s="7">
        <v>89</v>
      </c>
      <c r="B94" s="12" t="s">
        <v>188</v>
      </c>
      <c r="C94" s="12" t="s">
        <v>189</v>
      </c>
      <c r="D94" s="13">
        <v>12</v>
      </c>
      <c r="E94" s="13" t="s">
        <v>90</v>
      </c>
      <c r="F94" s="13" t="s">
        <v>90</v>
      </c>
      <c r="G94" s="13" t="s">
        <v>90</v>
      </c>
      <c r="H94" s="13">
        <f>400/100000</f>
        <v>4.0000000000000001E-3</v>
      </c>
      <c r="I94" s="13" t="s">
        <v>90</v>
      </c>
      <c r="J94" s="6"/>
      <c r="K94" s="6"/>
    </row>
    <row r="95" spans="1:11" s="14" customFormat="1" x14ac:dyDescent="0.35">
      <c r="A95" s="7">
        <v>90</v>
      </c>
      <c r="B95" s="12" t="s">
        <v>167</v>
      </c>
      <c r="C95" s="12" t="s">
        <v>190</v>
      </c>
      <c r="D95" s="13">
        <v>0</v>
      </c>
      <c r="E95" s="13" t="s">
        <v>90</v>
      </c>
      <c r="F95" s="13" t="s">
        <v>90</v>
      </c>
      <c r="G95" s="13" t="s">
        <v>90</v>
      </c>
      <c r="H95" s="13">
        <f>200/100000</f>
        <v>2E-3</v>
      </c>
      <c r="I95" s="13" t="s">
        <v>90</v>
      </c>
      <c r="J95" s="6"/>
      <c r="K95" s="6"/>
    </row>
    <row r="96" spans="1:11" s="14" customFormat="1" x14ac:dyDescent="0.35">
      <c r="A96" s="7">
        <v>91</v>
      </c>
      <c r="B96" s="12" t="s">
        <v>168</v>
      </c>
      <c r="C96" s="12" t="s">
        <v>191</v>
      </c>
      <c r="D96" s="13">
        <v>24</v>
      </c>
      <c r="E96" s="13" t="s">
        <v>90</v>
      </c>
      <c r="F96" s="13" t="s">
        <v>90</v>
      </c>
      <c r="G96" s="13" t="s">
        <v>90</v>
      </c>
      <c r="H96" s="13">
        <f>200/100000</f>
        <v>2E-3</v>
      </c>
      <c r="I96" s="13" t="s">
        <v>90</v>
      </c>
      <c r="J96" s="6"/>
      <c r="K96" s="6"/>
    </row>
    <row r="97" spans="1:11" s="14" customFormat="1" x14ac:dyDescent="0.35">
      <c r="A97" s="7">
        <v>92</v>
      </c>
      <c r="B97" s="12" t="s">
        <v>169</v>
      </c>
      <c r="C97" s="12" t="s">
        <v>192</v>
      </c>
      <c r="D97" s="13">
        <v>87</v>
      </c>
      <c r="E97" s="13" t="s">
        <v>90</v>
      </c>
      <c r="F97" s="13" t="s">
        <v>90</v>
      </c>
      <c r="G97" s="13" t="s">
        <v>90</v>
      </c>
      <c r="H97" s="13">
        <f>3100/100000</f>
        <v>3.1E-2</v>
      </c>
      <c r="I97" s="13" t="s">
        <v>90</v>
      </c>
      <c r="J97" s="6"/>
      <c r="K97" s="6"/>
    </row>
    <row r="98" spans="1:11" s="14" customFormat="1" x14ac:dyDescent="0.35">
      <c r="A98" s="7">
        <v>93</v>
      </c>
      <c r="B98" s="12" t="s">
        <v>170</v>
      </c>
      <c r="C98" s="12" t="s">
        <v>193</v>
      </c>
      <c r="D98" s="13">
        <v>3</v>
      </c>
      <c r="E98" s="13" t="s">
        <v>90</v>
      </c>
      <c r="F98" s="13" t="s">
        <v>90</v>
      </c>
      <c r="G98" s="13" t="s">
        <v>90</v>
      </c>
      <c r="H98" s="13">
        <f>200/100000</f>
        <v>2E-3</v>
      </c>
      <c r="I98" s="13" t="s">
        <v>90</v>
      </c>
      <c r="J98" s="6"/>
      <c r="K98" s="6"/>
    </row>
  </sheetData>
  <mergeCells count="9">
    <mergeCell ref="B1:I1"/>
    <mergeCell ref="A3:A5"/>
    <mergeCell ref="B3:B5"/>
    <mergeCell ref="C3:C5"/>
    <mergeCell ref="D3:D5"/>
    <mergeCell ref="E3:I3"/>
    <mergeCell ref="E4:F4"/>
    <mergeCell ref="G4:H4"/>
    <mergeCell ref="I4:I5"/>
  </mergeCells>
  <pageMargins left="0.31496062992125984" right="0.19685039370078741" top="0.51181102362204722" bottom="0.19685039370078741" header="0.39370078740157483" footer="0.19685039370078741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2026-01-09 10:54:25</KDate>
  <Classification>INTERNAL</Classification>
  <Subclassification/>
  <HostName>NSDLDEPNB563</HostName>
  <Domain_User>NSDL/NikitaK</Domain_User>
  <IPAdd>10.110.4.245</IPAdd>
  <FilePath>C:\Users\Nikitak\AppData\Roaming\Klassify\26522\Report 3A Apr 24- March 2025.xlsx</FilePath>
  <KID>424347415641639035528656605558</KID>
  <UniqueName/>
  <Suggested/>
  <KlassifyGUID>5ce7e657-b1ee-4d1c-9a30-1da6e8f24a10</KlassifyGUID>
</Klassify>
</file>

<file path=customXml/itemProps1.xml><?xml version="1.0" encoding="utf-8"?>
<ds:datastoreItem xmlns:ds="http://schemas.openxmlformats.org/officeDocument/2006/customXml" ds:itemID="{D7543C77-5EBC-46F2-AC21-5D702358D3E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 3A</vt:lpstr>
      <vt:lpstr>'Report 3A'!Print_Area</vt:lpstr>
      <vt:lpstr>'Report 3A'!Print_Titles</vt:lpstr>
    </vt:vector>
  </TitlesOfParts>
  <Company>NSDL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ravindras</dc:creator>
  <cp:keywords>INTERNAL</cp:keywords>
  <cp:lastModifiedBy>Aparna Kadam</cp:lastModifiedBy>
  <cp:lastPrinted>2019-04-11T09:47:31Z</cp:lastPrinted>
  <dcterms:created xsi:type="dcterms:W3CDTF">2014-10-01T09:44:11Z</dcterms:created>
  <dcterms:modified xsi:type="dcterms:W3CDTF">2026-04-20T08:04:57Z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</vt:lpwstr>
  </property>
  <property fmtid="{D5CDD505-2E9C-101B-9397-08002B2CF9AE}" pid="3" name="KID">
    <vt:lpwstr>424347415641639035528656605558</vt:lpwstr>
  </property>
  <property fmtid="{D5CDD505-2E9C-101B-9397-08002B2CF9AE}" pid="4" name="KlassifyGUID">
    <vt:lpwstr>5ce7e657-b1ee-4d1c-9a30-1da6e8f24a10</vt:lpwstr>
  </property>
</Properties>
</file>