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1.132\Legal 2\IG\IG- Weekly Analysis\Quarter Reports\Website Reports 2025-2026\Qtr 4\Annexure D\"/>
    </mc:Choice>
  </mc:AlternateContent>
  <xr:revisionPtr revIDLastSave="0" documentId="13_ncr:1_{0FFE04A4-6D38-4955-AC9E-B378BB48E9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3B" sheetId="2" r:id="rId1"/>
  </sheets>
  <definedNames>
    <definedName name="_xlnm._FilterDatabase" localSheetId="0" hidden="1">'Report 3B'!$A$4:$L$77</definedName>
    <definedName name="_xlnm.Print_Area" localSheetId="0">'Report 3B'!$A$1:$I$4</definedName>
    <definedName name="_xlnm.Print_Titles" localSheetId="0">'Report 3B'!$1:$4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7" i="2" l="1"/>
  <c r="H76" i="2"/>
  <c r="H75" i="2"/>
  <c r="H44" i="2"/>
  <c r="H60" i="2"/>
  <c r="H74" i="2"/>
  <c r="H22" i="2"/>
  <c r="H65" i="2"/>
  <c r="H73" i="2"/>
  <c r="H72" i="2"/>
  <c r="H71" i="2"/>
  <c r="H70" i="2"/>
  <c r="H69" i="2"/>
  <c r="H45" i="2"/>
  <c r="H46" i="2"/>
  <c r="H68" i="2"/>
  <c r="H67" i="2"/>
  <c r="H23" i="2"/>
  <c r="H66" i="2"/>
  <c r="H64" i="2"/>
  <c r="H63" i="2"/>
  <c r="H62" i="2"/>
  <c r="H61" i="2"/>
  <c r="H14" i="2"/>
  <c r="H54" i="2"/>
  <c r="H17" i="2"/>
  <c r="H36" i="2"/>
  <c r="H12" i="2"/>
  <c r="H8" i="2"/>
  <c r="H38" i="2"/>
  <c r="H59" i="2"/>
  <c r="H58" i="2"/>
  <c r="H57" i="2"/>
  <c r="H49" i="2"/>
  <c r="H56" i="2"/>
  <c r="H55" i="2"/>
  <c r="H53" i="2"/>
  <c r="H52" i="2"/>
  <c r="H51" i="2"/>
  <c r="H50" i="2"/>
  <c r="H48" i="2"/>
  <c r="H47" i="2"/>
  <c r="H43" i="2"/>
  <c r="H42" i="2"/>
  <c r="H41" i="2"/>
  <c r="H16" i="2"/>
  <c r="H40" i="2"/>
  <c r="H39" i="2"/>
  <c r="H37" i="2"/>
  <c r="H35" i="2"/>
  <c r="H34" i="2"/>
  <c r="H33" i="2"/>
  <c r="H31" i="2"/>
  <c r="H13" i="2"/>
  <c r="H32" i="2"/>
  <c r="H30" i="2"/>
  <c r="H29" i="2"/>
  <c r="H28" i="2"/>
  <c r="H27" i="2"/>
  <c r="H26" i="2"/>
  <c r="H25" i="2"/>
  <c r="H24" i="2"/>
  <c r="H21" i="2"/>
  <c r="H20" i="2"/>
  <c r="H19" i="2"/>
  <c r="H18" i="2"/>
  <c r="H15" i="2"/>
  <c r="H11" i="2"/>
  <c r="H10" i="2"/>
  <c r="H9" i="2"/>
  <c r="H7" i="2"/>
  <c r="H6" i="2"/>
  <c r="H5" i="2"/>
</calcChain>
</file>

<file path=xl/sharedStrings.xml><?xml version="1.0" encoding="utf-8"?>
<sst xmlns="http://schemas.openxmlformats.org/spreadsheetml/2006/main" count="452" uniqueCount="159">
  <si>
    <t>For others</t>
  </si>
  <si>
    <t>For complaints</t>
  </si>
  <si>
    <t>No. of Arbitration Awards issued against DP</t>
  </si>
  <si>
    <t>No. of Penal Orders issued</t>
  </si>
  <si>
    <t>Action against DP, its authorized person and employees together</t>
  </si>
  <si>
    <t>Registration No.</t>
  </si>
  <si>
    <t>Name of DP</t>
  </si>
  <si>
    <t>Sr. No.</t>
  </si>
  <si>
    <t xml:space="preserve">No. of Complaints received </t>
  </si>
  <si>
    <t>Monetary Penalties levied (Rs. lakh)</t>
  </si>
  <si>
    <t>Aum Capital Market Private Limited</t>
  </si>
  <si>
    <t>BgSE Financials Limited</t>
  </si>
  <si>
    <t>Dayco Securities Private Limited</t>
  </si>
  <si>
    <t>Findoc Investmart Private Limited</t>
  </si>
  <si>
    <t xml:space="preserve">Indus Shareshree Private Limited </t>
  </si>
  <si>
    <t>Inmacs Limited</t>
  </si>
  <si>
    <t>Integrated Master Securities Private Limited</t>
  </si>
  <si>
    <t>Janata Sahakari Bank Limited</t>
  </si>
  <si>
    <t>MLB Securities Limited</t>
  </si>
  <si>
    <t>IN-DP-647-2021</t>
  </si>
  <si>
    <t>IN-DP-312-2017</t>
  </si>
  <si>
    <t>IN-DP-569-2021</t>
  </si>
  <si>
    <t>IN-DP-654-2021</t>
  </si>
  <si>
    <t>IN-DP-469-2020</t>
  </si>
  <si>
    <t>IN-DP-659-2021</t>
  </si>
  <si>
    <t>IN-DP-265-2016</t>
  </si>
  <si>
    <t>IN-DP-499-2020</t>
  </si>
  <si>
    <t>IN-DP-68-2015</t>
  </si>
  <si>
    <t>IN-DP-358-2018</t>
  </si>
  <si>
    <t>IN-DP-658-2021</t>
  </si>
  <si>
    <t>IN-DP-241-2016</t>
  </si>
  <si>
    <t>IN-DP-606-2021</t>
  </si>
  <si>
    <t>IN-DP-47-2015</t>
  </si>
  <si>
    <t>IN-DP-276-2016</t>
  </si>
  <si>
    <t>Shri Parasram Holdings Private Limited</t>
  </si>
  <si>
    <t>Eureka Stock And Share Broking Services Limited</t>
  </si>
  <si>
    <t>-</t>
  </si>
  <si>
    <t>Gateway Financial Services Limited</t>
  </si>
  <si>
    <t>Bharat Bhushan Equity Traders Limited</t>
  </si>
  <si>
    <t>Aditya Birla Money Limited</t>
  </si>
  <si>
    <t>Coimbatore Capital Limited</t>
  </si>
  <si>
    <t>Deutsche Bank AG</t>
  </si>
  <si>
    <t>Globe Capital Market Limited</t>
  </si>
  <si>
    <t>GRD Securities Limited</t>
  </si>
  <si>
    <t>Adroit Financial Services Private Limited</t>
  </si>
  <si>
    <t>Abhipra Capital Limited</t>
  </si>
  <si>
    <t>Nuvama Wealth and Investment Limited</t>
  </si>
  <si>
    <t>Mansukh Securities And Finance Limited</t>
  </si>
  <si>
    <t>SPFL Securities Limited</t>
  </si>
  <si>
    <t>Vertex Securities Limited</t>
  </si>
  <si>
    <t>UCO Bank</t>
  </si>
  <si>
    <t>Ventura Securities Limited</t>
  </si>
  <si>
    <t>Alankit Imaginations Limited</t>
  </si>
  <si>
    <t>Achintya Securities Private Limited</t>
  </si>
  <si>
    <t>Aftertrade Broking Private Limited</t>
  </si>
  <si>
    <t>Prabhudas Lilladher Private Limited</t>
  </si>
  <si>
    <t>J. K. Securities Private Limited</t>
  </si>
  <si>
    <t>GS Mahanagar Co-operative Bank Limited</t>
  </si>
  <si>
    <t>ICICI Bank Limited</t>
  </si>
  <si>
    <t>IN-DP-476-2020</t>
  </si>
  <si>
    <t>IN-DP-101-2015</t>
  </si>
  <si>
    <t>IN-DP-635-2021</t>
  </si>
  <si>
    <t>IN-DP-545-2021</t>
  </si>
  <si>
    <t>IN-DP-17-2015</t>
  </si>
  <si>
    <t>IN-DP-517-2020</t>
  </si>
  <si>
    <t>IN-DP-642-2021</t>
  </si>
  <si>
    <t>IN-DP-614-2021</t>
  </si>
  <si>
    <t>IN-DP-643-2021</t>
  </si>
  <si>
    <t>IN-DP-551-2021</t>
  </si>
  <si>
    <t>IN-DP-13-2015</t>
  </si>
  <si>
    <t>IN-DP-656-2021</t>
  </si>
  <si>
    <t>IN-DP-72-2015</t>
  </si>
  <si>
    <t>IN-DP-543-2021</t>
  </si>
  <si>
    <t>IN-DP-516-2020</t>
  </si>
  <si>
    <t>IN-DP-04-2015</t>
  </si>
  <si>
    <t>IN-DP-99-2015</t>
  </si>
  <si>
    <t>IN-DP-677-2022</t>
  </si>
  <si>
    <t>IN-DP-565-2021</t>
  </si>
  <si>
    <t>IN-DP-769-2024</t>
  </si>
  <si>
    <t>IN-DP-427-2019</t>
  </si>
  <si>
    <t>IN-DP-596-2021</t>
  </si>
  <si>
    <t>IN-DP-377-2018</t>
  </si>
  <si>
    <t>IN-DP-562-2021</t>
  </si>
  <si>
    <t>IN-DP-439-2019</t>
  </si>
  <si>
    <t>IN-DP-466-2020</t>
  </si>
  <si>
    <t>IN-DP-468-2020</t>
  </si>
  <si>
    <t>IN-DP-751-2023</t>
  </si>
  <si>
    <t>Sajag Securities Private Limited</t>
  </si>
  <si>
    <t>IDBI Bank Limited</t>
  </si>
  <si>
    <t>Pee Aar Securities Limited</t>
  </si>
  <si>
    <t>Ortem Securities Limited</t>
  </si>
  <si>
    <t>Cholamandalam Securities Limited</t>
  </si>
  <si>
    <t xml:space="preserve">Tamilnad Mercantile Bank Limited </t>
  </si>
  <si>
    <t xml:space="preserve">Jhaveri Securities Limited </t>
  </si>
  <si>
    <t>IN-DP-620-2021</t>
  </si>
  <si>
    <t>IN-DP-676-2022</t>
  </si>
  <si>
    <t>IN-DP-778-2024</t>
  </si>
  <si>
    <t>IN-DP-627-2021</t>
  </si>
  <si>
    <t>IN-DP-139-2015</t>
  </si>
  <si>
    <t>IN-DP-693-2022</t>
  </si>
  <si>
    <t>IN-DP-472-2020</t>
  </si>
  <si>
    <t>IN-DP-463-2020</t>
  </si>
  <si>
    <t>IN-DP-556-2021</t>
  </si>
  <si>
    <t>IN-DP-233-2016</t>
  </si>
  <si>
    <t>IN-DP-202-2016</t>
  </si>
  <si>
    <t>IN-DP-195-2016</t>
  </si>
  <si>
    <t>`</t>
  </si>
  <si>
    <t xml:space="preserve">Frontline Stock Brokers Private Limited </t>
  </si>
  <si>
    <t>IN-DP-651-2021</t>
  </si>
  <si>
    <t>Mangal Keshav Financial Services LLP</t>
  </si>
  <si>
    <t>R. K. Global Shares And Securities Limited</t>
  </si>
  <si>
    <t>Sanchit Financial and Management Services Limited</t>
  </si>
  <si>
    <t>Smart Equity Brokers Private Limited</t>
  </si>
  <si>
    <t>Marwadi Shares And Finance Limited</t>
  </si>
  <si>
    <t>Ghalla Bhansali Stock Brokers Private Limited</t>
  </si>
  <si>
    <t>PhillipCapital (India) Private Limited</t>
  </si>
  <si>
    <t>Vedika Securities Private Limited</t>
  </si>
  <si>
    <t>ACML Capital Market Limited</t>
  </si>
  <si>
    <t>NKGSB Co-op. Bank Limited</t>
  </si>
  <si>
    <t>Dhanlaxmi Bank Limited</t>
  </si>
  <si>
    <t>Way2Wealth Brokers Private Limited</t>
  </si>
  <si>
    <t>LSC Securities Limited</t>
  </si>
  <si>
    <t>IDBI Capital Markets And Securities Limited</t>
  </si>
  <si>
    <t>Pinakini Share and Stock Brokers Limited</t>
  </si>
  <si>
    <t>Elite Wealth Limited</t>
  </si>
  <si>
    <t>S R Stock Broking Private Limited</t>
  </si>
  <si>
    <t>HSB Securities and Equities Limited</t>
  </si>
  <si>
    <t>Investmentor Securities Limited</t>
  </si>
  <si>
    <t>Acumen Capital Market (India) Limited</t>
  </si>
  <si>
    <t>360 ONE Distribution Services Limited</t>
  </si>
  <si>
    <t xml:space="preserve">Choice Equity Broking Private Limited </t>
  </si>
  <si>
    <t>Gogia Capital Growth Limited</t>
  </si>
  <si>
    <t>Nikunj Stock Brokers Limited</t>
  </si>
  <si>
    <t>Navia Markets Limited</t>
  </si>
  <si>
    <t>Zuari Finserv Limited</t>
  </si>
  <si>
    <t>Bonanza Portfolio Limited</t>
  </si>
  <si>
    <t>Swastika Investmart Limited</t>
  </si>
  <si>
    <t>PNR Securities Limited</t>
  </si>
  <si>
    <t>DBS Bank India Limited</t>
  </si>
  <si>
    <t>Steel City Securities Limited</t>
  </si>
  <si>
    <t>JM Financial Services Limited</t>
  </si>
  <si>
    <t>IN-DP-133-2015</t>
  </si>
  <si>
    <t>IN-DP-726-2022</t>
  </si>
  <si>
    <t>IN-DP-382-2018</t>
  </si>
  <si>
    <t>IN-DP-625-2021</t>
  </si>
  <si>
    <t>IN-DP-40-2015</t>
  </si>
  <si>
    <t>IN-DP-573-2021</t>
  </si>
  <si>
    <t>IN-DP-84-2015</t>
  </si>
  <si>
    <t>IN-DP-582-2021</t>
  </si>
  <si>
    <t>IN-DP-89-2015</t>
  </si>
  <si>
    <t>IN-DP-311-2017</t>
  </si>
  <si>
    <t>IN-DP-366-2018</t>
  </si>
  <si>
    <t>IN-DP-62-2015</t>
  </si>
  <si>
    <t>IN-DP-115-2015</t>
  </si>
  <si>
    <t>IN-DP-467-2020</t>
  </si>
  <si>
    <t>IN-DP-457-2020</t>
  </si>
  <si>
    <t>IN-DP-231-2016</t>
  </si>
  <si>
    <t>IN-DP-541-2020</t>
  </si>
  <si>
    <t>Report 3B : Penal Actions against Depository Participants (DPs) during 2025-26 (01/04/2025 to 31/03/2026): Updated as on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</si>
</sst>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General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rgb="FF0000FF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3"/>
      <name val="Cambria"/>
      <family val="1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165" fontId="11" fillId="0" borderId="0"/>
    <xf numFmtId="0" fontId="1" fillId="0" borderId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8" fillId="30" borderId="1" applyNumberFormat="0" applyAlignment="0" applyProtection="0"/>
    <xf numFmtId="0" fontId="19" fillId="0" borderId="6" applyNumberFormat="0" applyFill="0" applyAlignment="0" applyProtection="0"/>
    <xf numFmtId="0" fontId="20" fillId="31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164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6" fillId="32" borderId="7" applyNumberFormat="0" applyFont="0" applyAlignment="0" applyProtection="0"/>
    <xf numFmtId="0" fontId="22" fillId="27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21">
    <xf numFmtId="0" fontId="0" fillId="0" borderId="0" xfId="0"/>
    <xf numFmtId="0" fontId="27" fillId="0" borderId="0" xfId="0" applyFont="1" applyAlignment="1">
      <alignment horizontal="center"/>
    </xf>
    <xf numFmtId="0" fontId="27" fillId="0" borderId="0" xfId="0" applyFont="1"/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7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10" xfId="0" quotePrefix="1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0" fontId="27" fillId="0" borderId="10" xfId="0" applyFont="1" applyBorder="1"/>
    <xf numFmtId="0" fontId="28" fillId="0" borderId="0" xfId="0" quotePrefix="1" applyFont="1" applyAlignment="1">
      <alignment horizontal="center" vertical="top" wrapText="1"/>
    </xf>
    <xf numFmtId="0" fontId="28" fillId="0" borderId="0" xfId="0" applyFont="1" applyAlignment="1">
      <alignment vertical="top"/>
    </xf>
    <xf numFmtId="0" fontId="27" fillId="0" borderId="10" xfId="0" applyFont="1" applyBorder="1" applyAlignment="1">
      <alignment vertical="top"/>
    </xf>
    <xf numFmtId="0" fontId="0" fillId="0" borderId="0" xfId="0" quotePrefix="1" applyAlignment="1">
      <alignment horizontal="center" vertical="top" wrapText="1"/>
    </xf>
    <xf numFmtId="0" fontId="27" fillId="0" borderId="10" xfId="0" applyFont="1" applyBorder="1" applyAlignment="1">
      <alignment horizontal="center"/>
    </xf>
    <xf numFmtId="0" fontId="26" fillId="0" borderId="0" xfId="0" applyFont="1" applyAlignment="1">
      <alignment horizontal="center" vertical="top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top"/>
    </xf>
  </cellXfs>
  <cellStyles count="6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Hyperlink" xfId="28" xr:uid="{00000000-0005-0000-0000-00001B000000}"/>
    <cellStyle name="Excel Built-in Normal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 2" xfId="36" xr:uid="{00000000-0005-0000-0000-000023000000}"/>
    <cellStyle name="Hyperlink 3" xfId="37" xr:uid="{00000000-0005-0000-0000-000024000000}"/>
    <cellStyle name="Hyperlink 8" xfId="38" xr:uid="{00000000-0005-0000-0000-000025000000}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42" xr:uid="{00000000-0005-0000-0000-00002A000000}"/>
    <cellStyle name="Normal 117" xfId="43" xr:uid="{00000000-0005-0000-0000-00002B000000}"/>
    <cellStyle name="Normal 119" xfId="44" xr:uid="{00000000-0005-0000-0000-00002C000000}"/>
    <cellStyle name="Normal 123" xfId="45" xr:uid="{00000000-0005-0000-0000-00002D000000}"/>
    <cellStyle name="Normal 153" xfId="46" xr:uid="{00000000-0005-0000-0000-00002E000000}"/>
    <cellStyle name="Normal 157" xfId="47" xr:uid="{00000000-0005-0000-0000-00002F000000}"/>
    <cellStyle name="Normal 18" xfId="48" xr:uid="{00000000-0005-0000-0000-000030000000}"/>
    <cellStyle name="Normal 2" xfId="49" xr:uid="{00000000-0005-0000-0000-000031000000}"/>
    <cellStyle name="Normal 2 10" xfId="50" xr:uid="{00000000-0005-0000-0000-000032000000}"/>
    <cellStyle name="Normal 2 2" xfId="51" xr:uid="{00000000-0005-0000-0000-000033000000}"/>
    <cellStyle name="Normal 2 2 2" xfId="52" xr:uid="{00000000-0005-0000-0000-000034000000}"/>
    <cellStyle name="Normal 2 3" xfId="53" xr:uid="{00000000-0005-0000-0000-000035000000}"/>
    <cellStyle name="Normal 2 4" xfId="54" xr:uid="{00000000-0005-0000-0000-000036000000}"/>
    <cellStyle name="Normal 22" xfId="55" xr:uid="{00000000-0005-0000-0000-000037000000}"/>
    <cellStyle name="Normal 3" xfId="56" xr:uid="{00000000-0005-0000-0000-000038000000}"/>
    <cellStyle name="Normal 32" xfId="57" xr:uid="{00000000-0005-0000-0000-000039000000}"/>
    <cellStyle name="Normal 42" xfId="58" xr:uid="{00000000-0005-0000-0000-00003A000000}"/>
    <cellStyle name="Normal 72" xfId="59" xr:uid="{00000000-0005-0000-0000-00003B000000}"/>
    <cellStyle name="Normal 86" xfId="60" xr:uid="{00000000-0005-0000-0000-00003C000000}"/>
    <cellStyle name="Normal 90" xfId="61" xr:uid="{00000000-0005-0000-0000-00003D000000}"/>
    <cellStyle name="Note" xfId="62" builtinId="10" customBuiltin="1"/>
    <cellStyle name="Output" xfId="63" builtinId="21" customBuiltin="1"/>
    <cellStyle name="Title" xfId="64" builtinId="15" customBuiltin="1"/>
    <cellStyle name="Total" xfId="65" builtinId="25" customBuiltin="1"/>
    <cellStyle name="Warning Text" xfId="6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50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172799</xdr:rowOff>
    </xdr:to>
    <xdr:pic>
      <xdr:nvPicPr>
        <xdr:cNvPr id="548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7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172799</xdr:rowOff>
    </xdr:to>
    <xdr:pic>
      <xdr:nvPicPr>
        <xdr:cNvPr id="548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7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160388</xdr:rowOff>
    </xdr:to>
    <xdr:pic>
      <xdr:nvPicPr>
        <xdr:cNvPr id="548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160388</xdr:rowOff>
    </xdr:to>
    <xdr:pic>
      <xdr:nvPicPr>
        <xdr:cNvPr id="548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6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106123</xdr:rowOff>
    </xdr:to>
    <xdr:pic>
      <xdr:nvPicPr>
        <xdr:cNvPr id="548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106123</xdr:rowOff>
    </xdr:to>
    <xdr:pic>
      <xdr:nvPicPr>
        <xdr:cNvPr id="548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89959</xdr:rowOff>
    </xdr:to>
    <xdr:pic>
      <xdr:nvPicPr>
        <xdr:cNvPr id="548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89959</xdr:rowOff>
    </xdr:to>
    <xdr:pic>
      <xdr:nvPicPr>
        <xdr:cNvPr id="548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89959</xdr:rowOff>
    </xdr:to>
    <xdr:pic>
      <xdr:nvPicPr>
        <xdr:cNvPr id="548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89959</xdr:rowOff>
    </xdr:to>
    <xdr:pic>
      <xdr:nvPicPr>
        <xdr:cNvPr id="548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113051</xdr:rowOff>
    </xdr:to>
    <xdr:pic>
      <xdr:nvPicPr>
        <xdr:cNvPr id="548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8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113051</xdr:rowOff>
    </xdr:to>
    <xdr:pic>
      <xdr:nvPicPr>
        <xdr:cNvPr id="548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8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8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9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93709</xdr:rowOff>
    </xdr:to>
    <xdr:pic>
      <xdr:nvPicPr>
        <xdr:cNvPr id="549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0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93709</xdr:rowOff>
    </xdr:to>
    <xdr:pic>
      <xdr:nvPicPr>
        <xdr:cNvPr id="549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0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84184</xdr:rowOff>
    </xdr:to>
    <xdr:pic>
      <xdr:nvPicPr>
        <xdr:cNvPr id="549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69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84184</xdr:rowOff>
    </xdr:to>
    <xdr:pic>
      <xdr:nvPicPr>
        <xdr:cNvPr id="549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69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4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174593</xdr:rowOff>
    </xdr:to>
    <xdr:pic>
      <xdr:nvPicPr>
        <xdr:cNvPr id="549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2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174593</xdr:rowOff>
    </xdr:to>
    <xdr:pic>
      <xdr:nvPicPr>
        <xdr:cNvPr id="549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2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155543</xdr:rowOff>
    </xdr:to>
    <xdr:pic>
      <xdr:nvPicPr>
        <xdr:cNvPr id="549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155543</xdr:rowOff>
    </xdr:to>
    <xdr:pic>
      <xdr:nvPicPr>
        <xdr:cNvPr id="549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155543</xdr:rowOff>
    </xdr:to>
    <xdr:pic>
      <xdr:nvPicPr>
        <xdr:cNvPr id="549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155543</xdr:rowOff>
    </xdr:to>
    <xdr:pic>
      <xdr:nvPicPr>
        <xdr:cNvPr id="549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182995</xdr:rowOff>
    </xdr:to>
    <xdr:pic>
      <xdr:nvPicPr>
        <xdr:cNvPr id="549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5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182995</xdr:rowOff>
    </xdr:to>
    <xdr:pic>
      <xdr:nvPicPr>
        <xdr:cNvPr id="549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5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6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24151</xdr:rowOff>
    </xdr:to>
    <xdr:pic>
      <xdr:nvPicPr>
        <xdr:cNvPr id="549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24151</xdr:rowOff>
    </xdr:to>
    <xdr:pic>
      <xdr:nvPicPr>
        <xdr:cNvPr id="549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14626</xdr:rowOff>
    </xdr:to>
    <xdr:pic>
      <xdr:nvPicPr>
        <xdr:cNvPr id="549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14626</xdr:rowOff>
    </xdr:to>
    <xdr:pic>
      <xdr:nvPicPr>
        <xdr:cNvPr id="549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2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122283</xdr:rowOff>
    </xdr:to>
    <xdr:pic>
      <xdr:nvPicPr>
        <xdr:cNvPr id="549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3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122283</xdr:rowOff>
    </xdr:to>
    <xdr:pic>
      <xdr:nvPicPr>
        <xdr:cNvPr id="549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3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112758</xdr:rowOff>
    </xdr:to>
    <xdr:pic>
      <xdr:nvPicPr>
        <xdr:cNvPr id="549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112758</xdr:rowOff>
    </xdr:to>
    <xdr:pic>
      <xdr:nvPicPr>
        <xdr:cNvPr id="549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112758</xdr:rowOff>
    </xdr:to>
    <xdr:pic>
      <xdr:nvPicPr>
        <xdr:cNvPr id="549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112758</xdr:rowOff>
    </xdr:to>
    <xdr:pic>
      <xdr:nvPicPr>
        <xdr:cNvPr id="549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4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104743</xdr:rowOff>
    </xdr:to>
    <xdr:pic>
      <xdr:nvPicPr>
        <xdr:cNvPr id="549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104743</xdr:rowOff>
    </xdr:to>
    <xdr:pic>
      <xdr:nvPicPr>
        <xdr:cNvPr id="549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104743</xdr:rowOff>
    </xdr:to>
    <xdr:pic>
      <xdr:nvPicPr>
        <xdr:cNvPr id="549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104743</xdr:rowOff>
    </xdr:to>
    <xdr:pic>
      <xdr:nvPicPr>
        <xdr:cNvPr id="550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0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70269</xdr:rowOff>
    </xdr:to>
    <xdr:pic>
      <xdr:nvPicPr>
        <xdr:cNvPr id="550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70269</xdr:rowOff>
    </xdr:to>
    <xdr:pic>
      <xdr:nvPicPr>
        <xdr:cNvPr id="550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2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114204</xdr:rowOff>
    </xdr:to>
    <xdr:pic>
      <xdr:nvPicPr>
        <xdr:cNvPr id="550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114204</xdr:rowOff>
    </xdr:to>
    <xdr:pic>
      <xdr:nvPicPr>
        <xdr:cNvPr id="550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104679</xdr:rowOff>
    </xdr:to>
    <xdr:pic>
      <xdr:nvPicPr>
        <xdr:cNvPr id="550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79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104679</xdr:rowOff>
    </xdr:to>
    <xdr:pic>
      <xdr:nvPicPr>
        <xdr:cNvPr id="550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79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8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159615</xdr:rowOff>
    </xdr:to>
    <xdr:pic>
      <xdr:nvPicPr>
        <xdr:cNvPr id="550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9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159615</xdr:rowOff>
    </xdr:to>
    <xdr:pic>
      <xdr:nvPicPr>
        <xdr:cNvPr id="550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9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90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162982</xdr:rowOff>
    </xdr:to>
    <xdr:pic>
      <xdr:nvPicPr>
        <xdr:cNvPr id="550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162982</xdr:rowOff>
    </xdr:to>
    <xdr:pic>
      <xdr:nvPicPr>
        <xdr:cNvPr id="550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162982</xdr:rowOff>
    </xdr:to>
    <xdr:pic>
      <xdr:nvPicPr>
        <xdr:cNvPr id="550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162982</xdr:rowOff>
    </xdr:to>
    <xdr:pic>
      <xdr:nvPicPr>
        <xdr:cNvPr id="550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0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0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0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6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106154</xdr:rowOff>
    </xdr:to>
    <xdr:pic>
      <xdr:nvPicPr>
        <xdr:cNvPr id="551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106154</xdr:rowOff>
    </xdr:to>
    <xdr:pic>
      <xdr:nvPicPr>
        <xdr:cNvPr id="551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83641</xdr:rowOff>
    </xdr:to>
    <xdr:pic>
      <xdr:nvPicPr>
        <xdr:cNvPr id="551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83641</xdr:rowOff>
    </xdr:to>
    <xdr:pic>
      <xdr:nvPicPr>
        <xdr:cNvPr id="551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83641</xdr:rowOff>
    </xdr:to>
    <xdr:pic>
      <xdr:nvPicPr>
        <xdr:cNvPr id="551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83641</xdr:rowOff>
    </xdr:to>
    <xdr:pic>
      <xdr:nvPicPr>
        <xdr:cNvPr id="551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136044</xdr:rowOff>
    </xdr:to>
    <xdr:pic>
      <xdr:nvPicPr>
        <xdr:cNvPr id="551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136044</xdr:rowOff>
    </xdr:to>
    <xdr:pic>
      <xdr:nvPicPr>
        <xdr:cNvPr id="551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136044</xdr:rowOff>
    </xdr:to>
    <xdr:pic>
      <xdr:nvPicPr>
        <xdr:cNvPr id="551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136044</xdr:rowOff>
    </xdr:to>
    <xdr:pic>
      <xdr:nvPicPr>
        <xdr:cNvPr id="551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942975</xdr:colOff>
      <xdr:row>0</xdr:row>
      <xdr:rowOff>247650</xdr:rowOff>
    </xdr:from>
    <xdr:to>
      <xdr:col>1</xdr:col>
      <xdr:colOff>942975</xdr:colOff>
      <xdr:row>26</xdr:row>
      <xdr:rowOff>169333</xdr:rowOff>
    </xdr:to>
    <xdr:pic>
      <xdr:nvPicPr>
        <xdr:cNvPr id="551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228600"/>
          <a:ext cx="0" cy="615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8" name="Picture 234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5"/>
  <sheetViews>
    <sheetView tabSelected="1" zoomScale="90" zoomScaleNormal="90" workbookViewId="0">
      <pane ySplit="1" topLeftCell="A2" activePane="bottomLeft" state="frozen"/>
      <selection pane="bottomLeft" activeCell="B12" sqref="B12"/>
    </sheetView>
  </sheetViews>
  <sheetFormatPr defaultColWidth="9.1796875" defaultRowHeight="14.5" x14ac:dyDescent="0.35"/>
  <cols>
    <col min="1" max="1" width="7.453125" style="1" customWidth="1"/>
    <col min="2" max="2" width="55.90625" style="2" customWidth="1"/>
    <col min="3" max="3" width="21.81640625" style="1" customWidth="1"/>
    <col min="4" max="4" width="14" style="1" customWidth="1"/>
    <col min="5" max="5" width="14.1796875" style="1" customWidth="1"/>
    <col min="6" max="6" width="18.54296875" style="1" customWidth="1"/>
    <col min="7" max="7" width="13.81640625" style="1" bestFit="1" customWidth="1"/>
    <col min="8" max="8" width="19.54296875" style="1" customWidth="1"/>
    <col min="9" max="9" width="22.453125" style="2" customWidth="1"/>
    <col min="10" max="10" width="9.81640625" style="2" customWidth="1"/>
    <col min="11" max="16384" width="9.1796875" style="2"/>
  </cols>
  <sheetData>
    <row r="1" spans="1:12" ht="18" customHeight="1" x14ac:dyDescent="0.35">
      <c r="B1" s="17" t="s">
        <v>158</v>
      </c>
      <c r="C1" s="17"/>
      <c r="D1" s="17"/>
      <c r="E1" s="17"/>
      <c r="F1" s="17"/>
      <c r="G1" s="17"/>
      <c r="H1" s="17"/>
      <c r="I1" s="17"/>
    </row>
    <row r="2" spans="1:12" s="4" customFormat="1" ht="20.25" customHeight="1" x14ac:dyDescent="0.35">
      <c r="A2" s="18" t="s">
        <v>7</v>
      </c>
      <c r="B2" s="19" t="s">
        <v>6</v>
      </c>
      <c r="C2" s="18" t="s">
        <v>5</v>
      </c>
      <c r="D2" s="18" t="s">
        <v>8</v>
      </c>
      <c r="E2" s="18" t="s">
        <v>4</v>
      </c>
      <c r="F2" s="18"/>
      <c r="G2" s="18"/>
      <c r="H2" s="18"/>
      <c r="I2" s="18"/>
    </row>
    <row r="3" spans="1:12" s="4" customFormat="1" ht="69.75" customHeight="1" x14ac:dyDescent="0.35">
      <c r="A3" s="18"/>
      <c r="B3" s="19"/>
      <c r="C3" s="18"/>
      <c r="D3" s="18"/>
      <c r="E3" s="18" t="s">
        <v>3</v>
      </c>
      <c r="F3" s="18"/>
      <c r="G3" s="18" t="s">
        <v>9</v>
      </c>
      <c r="H3" s="18"/>
      <c r="I3" s="18" t="s">
        <v>2</v>
      </c>
    </row>
    <row r="4" spans="1:12" s="4" customFormat="1" ht="41.25" customHeight="1" x14ac:dyDescent="0.35">
      <c r="A4" s="18"/>
      <c r="B4" s="19"/>
      <c r="C4" s="18"/>
      <c r="D4" s="18"/>
      <c r="E4" s="3" t="s">
        <v>1</v>
      </c>
      <c r="F4" s="3" t="s">
        <v>0</v>
      </c>
      <c r="G4" s="3" t="s">
        <v>1</v>
      </c>
      <c r="H4" s="3" t="s">
        <v>0</v>
      </c>
      <c r="I4" s="18"/>
      <c r="J4" s="5"/>
    </row>
    <row r="5" spans="1:12" s="10" customFormat="1" ht="15.65" customHeight="1" x14ac:dyDescent="0.35">
      <c r="A5" s="6">
        <v>1</v>
      </c>
      <c r="B5" s="7" t="s">
        <v>10</v>
      </c>
      <c r="C5" s="6" t="s">
        <v>19</v>
      </c>
      <c r="D5" s="8">
        <v>1</v>
      </c>
      <c r="E5" s="8" t="s">
        <v>36</v>
      </c>
      <c r="F5" s="8" t="s">
        <v>36</v>
      </c>
      <c r="G5" s="8" t="s">
        <v>36</v>
      </c>
      <c r="H5" s="8">
        <f>200/100000</f>
        <v>2E-3</v>
      </c>
      <c r="I5" s="8" t="s">
        <v>36</v>
      </c>
      <c r="J5" s="9"/>
    </row>
    <row r="6" spans="1:12" s="10" customFormat="1" ht="15.65" customHeight="1" x14ac:dyDescent="0.35">
      <c r="A6" s="6">
        <v>2</v>
      </c>
      <c r="B6" s="7" t="s">
        <v>11</v>
      </c>
      <c r="C6" s="6" t="s">
        <v>20</v>
      </c>
      <c r="D6" s="8">
        <v>5</v>
      </c>
      <c r="E6" s="8" t="s">
        <v>36</v>
      </c>
      <c r="F6" s="8" t="s">
        <v>36</v>
      </c>
      <c r="G6" s="8" t="s">
        <v>36</v>
      </c>
      <c r="H6" s="8">
        <f>5000/100000</f>
        <v>0.05</v>
      </c>
      <c r="I6" s="8" t="s">
        <v>36</v>
      </c>
      <c r="J6" s="9"/>
    </row>
    <row r="7" spans="1:12" s="10" customFormat="1" ht="15.65" customHeight="1" x14ac:dyDescent="0.35">
      <c r="A7" s="6">
        <v>3</v>
      </c>
      <c r="B7" s="7" t="s">
        <v>12</v>
      </c>
      <c r="C7" s="6" t="s">
        <v>21</v>
      </c>
      <c r="D7" s="8">
        <v>0</v>
      </c>
      <c r="E7" s="8" t="s">
        <v>36</v>
      </c>
      <c r="F7" s="8" t="s">
        <v>36</v>
      </c>
      <c r="G7" s="8" t="s">
        <v>36</v>
      </c>
      <c r="H7" s="8">
        <f>500/100000</f>
        <v>5.0000000000000001E-3</v>
      </c>
      <c r="I7" s="8" t="s">
        <v>36</v>
      </c>
      <c r="J7" s="9"/>
    </row>
    <row r="8" spans="1:12" s="10" customFormat="1" ht="15.65" customHeight="1" x14ac:dyDescent="0.35">
      <c r="A8" s="6">
        <v>4</v>
      </c>
      <c r="B8" s="11" t="s">
        <v>35</v>
      </c>
      <c r="C8" s="6" t="s">
        <v>22</v>
      </c>
      <c r="D8" s="8">
        <v>4</v>
      </c>
      <c r="E8" s="8" t="s">
        <v>36</v>
      </c>
      <c r="F8" s="8" t="s">
        <v>36</v>
      </c>
      <c r="G8" s="8" t="s">
        <v>36</v>
      </c>
      <c r="H8" s="8">
        <f>25400/100000</f>
        <v>0.254</v>
      </c>
      <c r="I8" s="8" t="s">
        <v>36</v>
      </c>
      <c r="J8" s="9"/>
      <c r="K8" s="12"/>
      <c r="L8" s="13"/>
    </row>
    <row r="9" spans="1:12" s="10" customFormat="1" ht="15.65" customHeight="1" x14ac:dyDescent="0.35">
      <c r="A9" s="6">
        <v>5</v>
      </c>
      <c r="B9" s="7" t="s">
        <v>13</v>
      </c>
      <c r="C9" s="6" t="s">
        <v>23</v>
      </c>
      <c r="D9" s="8">
        <v>1</v>
      </c>
      <c r="E9" s="8" t="s">
        <v>36</v>
      </c>
      <c r="F9" s="8" t="s">
        <v>36</v>
      </c>
      <c r="G9" s="8" t="s">
        <v>36</v>
      </c>
      <c r="H9" s="8">
        <f>2100/100000</f>
        <v>2.1000000000000001E-2</v>
      </c>
      <c r="I9" s="8" t="s">
        <v>36</v>
      </c>
      <c r="J9" s="9"/>
    </row>
    <row r="10" spans="1:12" s="10" customFormat="1" ht="15.65" customHeight="1" x14ac:dyDescent="0.35">
      <c r="A10" s="6">
        <v>6</v>
      </c>
      <c r="B10" s="7" t="s">
        <v>14</v>
      </c>
      <c r="C10" s="6" t="s">
        <v>24</v>
      </c>
      <c r="D10" s="8">
        <v>1</v>
      </c>
      <c r="E10" s="8" t="s">
        <v>36</v>
      </c>
      <c r="F10" s="8" t="s">
        <v>36</v>
      </c>
      <c r="G10" s="8" t="s">
        <v>36</v>
      </c>
      <c r="H10" s="8">
        <f>300/100000</f>
        <v>3.0000000000000001E-3</v>
      </c>
      <c r="I10" s="8" t="s">
        <v>36</v>
      </c>
      <c r="J10" s="9"/>
    </row>
    <row r="11" spans="1:12" s="10" customFormat="1" ht="15.65" customHeight="1" x14ac:dyDescent="0.35">
      <c r="A11" s="6">
        <v>7</v>
      </c>
      <c r="B11" s="7" t="s">
        <v>15</v>
      </c>
      <c r="C11" s="6" t="s">
        <v>25</v>
      </c>
      <c r="D11" s="8">
        <v>0</v>
      </c>
      <c r="E11" s="8" t="s">
        <v>36</v>
      </c>
      <c r="F11" s="8" t="s">
        <v>36</v>
      </c>
      <c r="G11" s="8" t="s">
        <v>36</v>
      </c>
      <c r="H11" s="8">
        <f>400/100000</f>
        <v>4.0000000000000001E-3</v>
      </c>
      <c r="I11" s="8" t="s">
        <v>36</v>
      </c>
      <c r="J11" s="9"/>
    </row>
    <row r="12" spans="1:12" s="10" customFormat="1" ht="15.65" customHeight="1" x14ac:dyDescent="0.35">
      <c r="A12" s="6">
        <v>8</v>
      </c>
      <c r="B12" s="7" t="s">
        <v>16</v>
      </c>
      <c r="C12" s="6" t="s">
        <v>26</v>
      </c>
      <c r="D12" s="8">
        <v>2</v>
      </c>
      <c r="E12" s="8" t="s">
        <v>36</v>
      </c>
      <c r="F12" s="8" t="s">
        <v>36</v>
      </c>
      <c r="G12" s="8" t="s">
        <v>36</v>
      </c>
      <c r="H12" s="8">
        <f>2300/100000</f>
        <v>2.3E-2</v>
      </c>
      <c r="I12" s="8" t="s">
        <v>36</v>
      </c>
      <c r="J12" s="9"/>
      <c r="K12" s="12"/>
    </row>
    <row r="13" spans="1:12" s="10" customFormat="1" ht="15.65" customHeight="1" x14ac:dyDescent="0.35">
      <c r="A13" s="6">
        <v>9</v>
      </c>
      <c r="B13" s="14" t="s">
        <v>17</v>
      </c>
      <c r="C13" s="20" t="s">
        <v>27</v>
      </c>
      <c r="D13" s="8">
        <v>0</v>
      </c>
      <c r="E13" s="8" t="s">
        <v>36</v>
      </c>
      <c r="F13" s="8" t="s">
        <v>36</v>
      </c>
      <c r="G13" s="8" t="s">
        <v>36</v>
      </c>
      <c r="H13" s="8">
        <f>22600/100000</f>
        <v>0.22600000000000001</v>
      </c>
      <c r="I13" s="8" t="s">
        <v>36</v>
      </c>
    </row>
    <row r="14" spans="1:12" s="10" customFormat="1" ht="15.65" customHeight="1" x14ac:dyDescent="0.35">
      <c r="A14" s="6">
        <v>10</v>
      </c>
      <c r="B14" s="14" t="s">
        <v>109</v>
      </c>
      <c r="C14" s="20" t="s">
        <v>28</v>
      </c>
      <c r="D14" s="8">
        <v>0</v>
      </c>
      <c r="E14" s="8" t="s">
        <v>36</v>
      </c>
      <c r="F14" s="8" t="s">
        <v>36</v>
      </c>
      <c r="G14" s="8" t="s">
        <v>36</v>
      </c>
      <c r="H14" s="8">
        <f>1000/100000</f>
        <v>0.01</v>
      </c>
      <c r="I14" s="8" t="s">
        <v>36</v>
      </c>
    </row>
    <row r="15" spans="1:12" s="10" customFormat="1" ht="15.65" customHeight="1" x14ac:dyDescent="0.35">
      <c r="A15" s="6">
        <v>11</v>
      </c>
      <c r="B15" s="14" t="s">
        <v>18</v>
      </c>
      <c r="C15" s="20" t="s">
        <v>29</v>
      </c>
      <c r="D15" s="8">
        <v>1</v>
      </c>
      <c r="E15" s="8" t="s">
        <v>36</v>
      </c>
      <c r="F15" s="8" t="s">
        <v>36</v>
      </c>
      <c r="G15" s="8" t="s">
        <v>36</v>
      </c>
      <c r="H15" s="8">
        <f>200/100000</f>
        <v>2E-3</v>
      </c>
      <c r="I15" s="8" t="s">
        <v>36</v>
      </c>
    </row>
    <row r="16" spans="1:12" s="10" customFormat="1" ht="15.65" customHeight="1" x14ac:dyDescent="0.35">
      <c r="A16" s="6">
        <v>12</v>
      </c>
      <c r="B16" s="14" t="s">
        <v>110</v>
      </c>
      <c r="C16" s="20" t="s">
        <v>30</v>
      </c>
      <c r="D16" s="8">
        <v>1</v>
      </c>
      <c r="E16" s="8" t="s">
        <v>36</v>
      </c>
      <c r="F16" s="8" t="s">
        <v>36</v>
      </c>
      <c r="G16" s="8" t="s">
        <v>36</v>
      </c>
      <c r="H16" s="8">
        <f>6200/100000</f>
        <v>6.2E-2</v>
      </c>
      <c r="I16" s="8" t="s">
        <v>36</v>
      </c>
    </row>
    <row r="17" spans="1:11" s="10" customFormat="1" ht="15.65" customHeight="1" x14ac:dyDescent="0.35">
      <c r="A17" s="6">
        <v>13</v>
      </c>
      <c r="B17" s="14" t="s">
        <v>111</v>
      </c>
      <c r="C17" s="20" t="s">
        <v>31</v>
      </c>
      <c r="D17" s="8">
        <v>0</v>
      </c>
      <c r="E17" s="8" t="s">
        <v>36</v>
      </c>
      <c r="F17" s="8" t="s">
        <v>36</v>
      </c>
      <c r="G17" s="8" t="s">
        <v>36</v>
      </c>
      <c r="H17" s="8">
        <f>17400/100000</f>
        <v>0.17399999999999999</v>
      </c>
      <c r="I17" s="8" t="s">
        <v>36</v>
      </c>
      <c r="K17" s="15"/>
    </row>
    <row r="18" spans="1:11" s="10" customFormat="1" ht="15.65" customHeight="1" x14ac:dyDescent="0.35">
      <c r="A18" s="6">
        <v>14</v>
      </c>
      <c r="B18" s="11" t="s">
        <v>34</v>
      </c>
      <c r="C18" s="20" t="s">
        <v>32</v>
      </c>
      <c r="D18" s="8">
        <v>7</v>
      </c>
      <c r="E18" s="8" t="s">
        <v>36</v>
      </c>
      <c r="F18" s="8" t="s">
        <v>36</v>
      </c>
      <c r="G18" s="8" t="s">
        <v>36</v>
      </c>
      <c r="H18" s="8">
        <f>15500/100000</f>
        <v>0.155</v>
      </c>
      <c r="I18" s="8" t="s">
        <v>36</v>
      </c>
    </row>
    <row r="19" spans="1:11" s="10" customFormat="1" ht="15.65" customHeight="1" x14ac:dyDescent="0.35">
      <c r="A19" s="6">
        <v>15</v>
      </c>
      <c r="B19" s="14" t="s">
        <v>112</v>
      </c>
      <c r="C19" s="20" t="s">
        <v>33</v>
      </c>
      <c r="D19" s="8">
        <v>0</v>
      </c>
      <c r="E19" s="8" t="s">
        <v>36</v>
      </c>
      <c r="F19" s="8" t="s">
        <v>36</v>
      </c>
      <c r="G19" s="8" t="s">
        <v>36</v>
      </c>
      <c r="H19" s="8">
        <f>200/100000</f>
        <v>2E-3</v>
      </c>
      <c r="I19" s="8" t="s">
        <v>36</v>
      </c>
    </row>
    <row r="20" spans="1:11" x14ac:dyDescent="0.35">
      <c r="A20" s="6">
        <v>16</v>
      </c>
      <c r="B20" s="11" t="s">
        <v>113</v>
      </c>
      <c r="C20" s="16" t="s">
        <v>59</v>
      </c>
      <c r="D20" s="8">
        <v>4</v>
      </c>
      <c r="E20" s="8" t="s">
        <v>36</v>
      </c>
      <c r="F20" s="8" t="s">
        <v>36</v>
      </c>
      <c r="G20" s="8" t="s">
        <v>36</v>
      </c>
      <c r="H20" s="8">
        <f>5000/100000</f>
        <v>0.05</v>
      </c>
      <c r="I20" s="8" t="s">
        <v>36</v>
      </c>
    </row>
    <row r="21" spans="1:11" x14ac:dyDescent="0.35">
      <c r="A21" s="6">
        <v>17</v>
      </c>
      <c r="B21" s="11" t="s">
        <v>114</v>
      </c>
      <c r="C21" s="16" t="s">
        <v>60</v>
      </c>
      <c r="D21" s="8">
        <v>0</v>
      </c>
      <c r="E21" s="8" t="s">
        <v>36</v>
      </c>
      <c r="F21" s="8" t="s">
        <v>36</v>
      </c>
      <c r="G21" s="8" t="s">
        <v>36</v>
      </c>
      <c r="H21" s="8">
        <f>1000/100000</f>
        <v>0.01</v>
      </c>
      <c r="I21" s="8" t="s">
        <v>36</v>
      </c>
    </row>
    <row r="22" spans="1:11" x14ac:dyDescent="0.35">
      <c r="A22" s="6">
        <v>18</v>
      </c>
      <c r="B22" s="11" t="s">
        <v>37</v>
      </c>
      <c r="C22" s="16" t="s">
        <v>61</v>
      </c>
      <c r="D22" s="8">
        <v>0</v>
      </c>
      <c r="E22" s="8" t="s">
        <v>36</v>
      </c>
      <c r="F22" s="8" t="s">
        <v>36</v>
      </c>
      <c r="G22" s="8" t="s">
        <v>36</v>
      </c>
      <c r="H22" s="8">
        <f>31400/100000</f>
        <v>0.314</v>
      </c>
      <c r="I22" s="8" t="s">
        <v>36</v>
      </c>
    </row>
    <row r="23" spans="1:11" x14ac:dyDescent="0.35">
      <c r="A23" s="6">
        <v>19</v>
      </c>
      <c r="B23" s="11" t="s">
        <v>38</v>
      </c>
      <c r="C23" s="16" t="s">
        <v>62</v>
      </c>
      <c r="D23" s="8">
        <v>0</v>
      </c>
      <c r="E23" s="8" t="s">
        <v>36</v>
      </c>
      <c r="F23" s="8" t="s">
        <v>36</v>
      </c>
      <c r="G23" s="8" t="s">
        <v>36</v>
      </c>
      <c r="H23" s="8">
        <f>5000/100000</f>
        <v>0.05</v>
      </c>
      <c r="I23" s="8" t="s">
        <v>36</v>
      </c>
    </row>
    <row r="24" spans="1:11" x14ac:dyDescent="0.35">
      <c r="A24" s="6">
        <v>20</v>
      </c>
      <c r="B24" s="11" t="s">
        <v>39</v>
      </c>
      <c r="C24" s="16" t="s">
        <v>63</v>
      </c>
      <c r="D24" s="8">
        <v>10</v>
      </c>
      <c r="E24" s="8" t="s">
        <v>36</v>
      </c>
      <c r="F24" s="8" t="s">
        <v>36</v>
      </c>
      <c r="G24" s="8" t="s">
        <v>36</v>
      </c>
      <c r="H24" s="8">
        <f>400/100000</f>
        <v>4.0000000000000001E-3</v>
      </c>
      <c r="I24" s="8" t="s">
        <v>36</v>
      </c>
    </row>
    <row r="25" spans="1:11" x14ac:dyDescent="0.35">
      <c r="A25" s="6">
        <v>21</v>
      </c>
      <c r="B25" s="11" t="s">
        <v>40</v>
      </c>
      <c r="C25" s="16" t="s">
        <v>64</v>
      </c>
      <c r="D25" s="8">
        <v>2</v>
      </c>
      <c r="E25" s="8" t="s">
        <v>36</v>
      </c>
      <c r="F25" s="8" t="s">
        <v>36</v>
      </c>
      <c r="G25" s="8" t="s">
        <v>36</v>
      </c>
      <c r="H25" s="8">
        <f>1000/100000</f>
        <v>0.01</v>
      </c>
      <c r="I25" s="8" t="s">
        <v>36</v>
      </c>
    </row>
    <row r="26" spans="1:11" x14ac:dyDescent="0.35">
      <c r="A26" s="6">
        <v>22</v>
      </c>
      <c r="B26" s="11" t="s">
        <v>41</v>
      </c>
      <c r="C26" s="16" t="s">
        <v>65</v>
      </c>
      <c r="D26" s="8">
        <v>1</v>
      </c>
      <c r="E26" s="8" t="s">
        <v>36</v>
      </c>
      <c r="F26" s="8" t="s">
        <v>36</v>
      </c>
      <c r="G26" s="8" t="s">
        <v>36</v>
      </c>
      <c r="H26" s="8">
        <f>6500/100000</f>
        <v>6.5000000000000002E-2</v>
      </c>
      <c r="I26" s="8" t="s">
        <v>36</v>
      </c>
    </row>
    <row r="27" spans="1:11" x14ac:dyDescent="0.35">
      <c r="A27" s="6">
        <v>23</v>
      </c>
      <c r="B27" s="11" t="s">
        <v>42</v>
      </c>
      <c r="C27" s="16" t="s">
        <v>66</v>
      </c>
      <c r="D27" s="8">
        <v>9</v>
      </c>
      <c r="E27" s="8" t="s">
        <v>36</v>
      </c>
      <c r="F27" s="8" t="s">
        <v>36</v>
      </c>
      <c r="G27" s="8" t="s">
        <v>36</v>
      </c>
      <c r="H27" s="8">
        <f>9500/100000</f>
        <v>9.5000000000000001E-2</v>
      </c>
      <c r="I27" s="8" t="s">
        <v>36</v>
      </c>
    </row>
    <row r="28" spans="1:11" x14ac:dyDescent="0.35">
      <c r="A28" s="6">
        <v>24</v>
      </c>
      <c r="B28" s="11" t="s">
        <v>43</v>
      </c>
      <c r="C28" s="16" t="s">
        <v>67</v>
      </c>
      <c r="D28" s="8">
        <v>0</v>
      </c>
      <c r="E28" s="8" t="s">
        <v>36</v>
      </c>
      <c r="F28" s="8" t="s">
        <v>36</v>
      </c>
      <c r="G28" s="8" t="s">
        <v>36</v>
      </c>
      <c r="H28" s="8">
        <f>5000/100000</f>
        <v>0.05</v>
      </c>
      <c r="I28" s="8" t="s">
        <v>36</v>
      </c>
    </row>
    <row r="29" spans="1:11" x14ac:dyDescent="0.35">
      <c r="A29" s="6">
        <v>25</v>
      </c>
      <c r="B29" s="11" t="s">
        <v>44</v>
      </c>
      <c r="C29" s="16" t="s">
        <v>68</v>
      </c>
      <c r="D29" s="8">
        <v>1</v>
      </c>
      <c r="E29" s="8" t="s">
        <v>36</v>
      </c>
      <c r="F29" s="8" t="s">
        <v>36</v>
      </c>
      <c r="G29" s="8" t="s">
        <v>36</v>
      </c>
      <c r="H29" s="8">
        <f>10000/100000</f>
        <v>0.1</v>
      </c>
      <c r="I29" s="8" t="s">
        <v>36</v>
      </c>
    </row>
    <row r="30" spans="1:11" x14ac:dyDescent="0.35">
      <c r="A30" s="6">
        <v>26</v>
      </c>
      <c r="B30" s="11" t="s">
        <v>45</v>
      </c>
      <c r="C30" s="16" t="s">
        <v>69</v>
      </c>
      <c r="D30" s="8">
        <v>8</v>
      </c>
      <c r="E30" s="8" t="s">
        <v>36</v>
      </c>
      <c r="F30" s="8" t="s">
        <v>36</v>
      </c>
      <c r="G30" s="8" t="s">
        <v>36</v>
      </c>
      <c r="H30" s="8">
        <f>44000/100000</f>
        <v>0.44</v>
      </c>
      <c r="I30" s="8" t="s">
        <v>36</v>
      </c>
    </row>
    <row r="31" spans="1:11" x14ac:dyDescent="0.35">
      <c r="A31" s="6">
        <v>27</v>
      </c>
      <c r="B31" s="11" t="s">
        <v>46</v>
      </c>
      <c r="C31" s="16" t="s">
        <v>70</v>
      </c>
      <c r="D31" s="8">
        <v>22</v>
      </c>
      <c r="E31" s="8" t="s">
        <v>36</v>
      </c>
      <c r="F31" s="8" t="s">
        <v>36</v>
      </c>
      <c r="G31" s="8" t="s">
        <v>36</v>
      </c>
      <c r="H31" s="8">
        <f>5000/100000</f>
        <v>0.05</v>
      </c>
      <c r="I31" s="8" t="s">
        <v>36</v>
      </c>
    </row>
    <row r="32" spans="1:11" x14ac:dyDescent="0.35">
      <c r="A32" s="6">
        <v>28</v>
      </c>
      <c r="B32" s="11" t="s">
        <v>47</v>
      </c>
      <c r="C32" s="16" t="s">
        <v>71</v>
      </c>
      <c r="D32" s="8">
        <v>2</v>
      </c>
      <c r="E32" s="8" t="s">
        <v>36</v>
      </c>
      <c r="F32" s="8" t="s">
        <v>36</v>
      </c>
      <c r="G32" s="8" t="s">
        <v>36</v>
      </c>
      <c r="H32" s="8">
        <f>5000/100000</f>
        <v>0.05</v>
      </c>
      <c r="I32" s="8" t="s">
        <v>36</v>
      </c>
    </row>
    <row r="33" spans="1:11" x14ac:dyDescent="0.35">
      <c r="A33" s="6">
        <v>29</v>
      </c>
      <c r="B33" s="11" t="s">
        <v>48</v>
      </c>
      <c r="C33" s="16" t="s">
        <v>72</v>
      </c>
      <c r="D33" s="8">
        <v>3</v>
      </c>
      <c r="E33" s="8" t="s">
        <v>36</v>
      </c>
      <c r="F33" s="8" t="s">
        <v>36</v>
      </c>
      <c r="G33" s="8" t="s">
        <v>36</v>
      </c>
      <c r="H33" s="8">
        <f>5000/100000</f>
        <v>0.05</v>
      </c>
      <c r="I33" s="8" t="s">
        <v>36</v>
      </c>
    </row>
    <row r="34" spans="1:11" x14ac:dyDescent="0.35">
      <c r="A34" s="6">
        <v>30</v>
      </c>
      <c r="B34" s="11" t="s">
        <v>115</v>
      </c>
      <c r="C34" s="16" t="s">
        <v>73</v>
      </c>
      <c r="D34" s="8">
        <v>2</v>
      </c>
      <c r="E34" s="8" t="s">
        <v>36</v>
      </c>
      <c r="F34" s="8" t="s">
        <v>36</v>
      </c>
      <c r="G34" s="8" t="s">
        <v>36</v>
      </c>
      <c r="H34" s="8">
        <f>2000/100000</f>
        <v>0.02</v>
      </c>
      <c r="I34" s="8" t="s">
        <v>36</v>
      </c>
    </row>
    <row r="35" spans="1:11" x14ac:dyDescent="0.35">
      <c r="A35" s="6">
        <v>31</v>
      </c>
      <c r="B35" s="11" t="s">
        <v>116</v>
      </c>
      <c r="C35" s="16" t="s">
        <v>74</v>
      </c>
      <c r="D35" s="8">
        <v>0</v>
      </c>
      <c r="E35" s="8" t="s">
        <v>36</v>
      </c>
      <c r="F35" s="8" t="s">
        <v>36</v>
      </c>
      <c r="G35" s="8" t="s">
        <v>36</v>
      </c>
      <c r="H35" s="8">
        <f>600/100000</f>
        <v>6.0000000000000001E-3</v>
      </c>
      <c r="I35" s="8" t="s">
        <v>36</v>
      </c>
    </row>
    <row r="36" spans="1:11" x14ac:dyDescent="0.35">
      <c r="A36" s="6">
        <v>32</v>
      </c>
      <c r="B36" s="11" t="s">
        <v>49</v>
      </c>
      <c r="C36" s="16" t="s">
        <v>75</v>
      </c>
      <c r="D36" s="8">
        <v>1</v>
      </c>
      <c r="E36" s="8" t="s">
        <v>36</v>
      </c>
      <c r="F36" s="8" t="s">
        <v>36</v>
      </c>
      <c r="G36" s="8" t="s">
        <v>36</v>
      </c>
      <c r="H36" s="8">
        <f>1700/100000</f>
        <v>1.7000000000000001E-2</v>
      </c>
      <c r="I36" s="8" t="s">
        <v>36</v>
      </c>
      <c r="K36" s="15"/>
    </row>
    <row r="37" spans="1:11" x14ac:dyDescent="0.35">
      <c r="A37" s="6">
        <v>33</v>
      </c>
      <c r="B37" s="11" t="s">
        <v>50</v>
      </c>
      <c r="C37" s="16" t="s">
        <v>76</v>
      </c>
      <c r="D37" s="8">
        <v>2</v>
      </c>
      <c r="E37" s="8" t="s">
        <v>36</v>
      </c>
      <c r="F37" s="8" t="s">
        <v>36</v>
      </c>
      <c r="G37" s="8" t="s">
        <v>36</v>
      </c>
      <c r="H37" s="8">
        <f>6000/100000</f>
        <v>0.06</v>
      </c>
      <c r="I37" s="8" t="s">
        <v>36</v>
      </c>
    </row>
    <row r="38" spans="1:11" x14ac:dyDescent="0.35">
      <c r="A38" s="6">
        <v>34</v>
      </c>
      <c r="B38" s="11" t="s">
        <v>51</v>
      </c>
      <c r="C38" s="16" t="s">
        <v>77</v>
      </c>
      <c r="D38" s="8">
        <v>13</v>
      </c>
      <c r="E38" s="8" t="s">
        <v>36</v>
      </c>
      <c r="F38" s="8" t="s">
        <v>36</v>
      </c>
      <c r="G38" s="8" t="s">
        <v>36</v>
      </c>
      <c r="H38" s="8">
        <f>1000/100000</f>
        <v>0.01</v>
      </c>
      <c r="I38" s="8" t="s">
        <v>36</v>
      </c>
    </row>
    <row r="39" spans="1:11" x14ac:dyDescent="0.35">
      <c r="A39" s="6">
        <v>35</v>
      </c>
      <c r="B39" s="11" t="s">
        <v>52</v>
      </c>
      <c r="C39" s="16" t="s">
        <v>78</v>
      </c>
      <c r="D39" s="8">
        <v>24</v>
      </c>
      <c r="E39" s="8" t="s">
        <v>36</v>
      </c>
      <c r="F39" s="8" t="s">
        <v>36</v>
      </c>
      <c r="G39" s="8" t="s">
        <v>36</v>
      </c>
      <c r="H39" s="8">
        <f>500/100000</f>
        <v>5.0000000000000001E-3</v>
      </c>
      <c r="I39" s="8" t="s">
        <v>36</v>
      </c>
    </row>
    <row r="40" spans="1:11" x14ac:dyDescent="0.35">
      <c r="A40" s="6">
        <v>36</v>
      </c>
      <c r="B40" s="11" t="s">
        <v>117</v>
      </c>
      <c r="C40" s="16" t="s">
        <v>79</v>
      </c>
      <c r="D40" s="8">
        <v>7</v>
      </c>
      <c r="E40" s="8" t="s">
        <v>36</v>
      </c>
      <c r="F40" s="8" t="s">
        <v>36</v>
      </c>
      <c r="G40" s="8" t="s">
        <v>36</v>
      </c>
      <c r="H40" s="8">
        <f>500/100000</f>
        <v>5.0000000000000001E-3</v>
      </c>
      <c r="I40" s="8" t="s">
        <v>36</v>
      </c>
    </row>
    <row r="41" spans="1:11" x14ac:dyDescent="0.35">
      <c r="A41" s="6">
        <v>37</v>
      </c>
      <c r="B41" s="11" t="s">
        <v>53</v>
      </c>
      <c r="C41" s="16" t="s">
        <v>80</v>
      </c>
      <c r="D41" s="8">
        <v>1</v>
      </c>
      <c r="E41" s="8" t="s">
        <v>36</v>
      </c>
      <c r="F41" s="8" t="s">
        <v>36</v>
      </c>
      <c r="G41" s="8" t="s">
        <v>36</v>
      </c>
      <c r="H41" s="8">
        <f>200/100000</f>
        <v>2E-3</v>
      </c>
      <c r="I41" s="8" t="s">
        <v>36</v>
      </c>
    </row>
    <row r="42" spans="1:11" x14ac:dyDescent="0.35">
      <c r="A42" s="6">
        <v>38</v>
      </c>
      <c r="B42" s="11" t="s">
        <v>54</v>
      </c>
      <c r="C42" s="16" t="s">
        <v>81</v>
      </c>
      <c r="D42" s="8">
        <v>0</v>
      </c>
      <c r="E42" s="8" t="s">
        <v>36</v>
      </c>
      <c r="F42" s="8" t="s">
        <v>36</v>
      </c>
      <c r="G42" s="8" t="s">
        <v>36</v>
      </c>
      <c r="H42" s="8">
        <f>1000/100000</f>
        <v>0.01</v>
      </c>
      <c r="I42" s="8" t="s">
        <v>36</v>
      </c>
    </row>
    <row r="43" spans="1:11" x14ac:dyDescent="0.35">
      <c r="A43" s="6">
        <v>39</v>
      </c>
      <c r="B43" s="11" t="s">
        <v>118</v>
      </c>
      <c r="C43" s="16" t="s">
        <v>82</v>
      </c>
      <c r="D43" s="8">
        <v>0</v>
      </c>
      <c r="E43" s="8" t="s">
        <v>36</v>
      </c>
      <c r="F43" s="8" t="s">
        <v>36</v>
      </c>
      <c r="G43" s="8" t="s">
        <v>36</v>
      </c>
      <c r="H43" s="8">
        <f>200/100000</f>
        <v>2E-3</v>
      </c>
      <c r="I43" s="8" t="s">
        <v>36</v>
      </c>
    </row>
    <row r="44" spans="1:11" x14ac:dyDescent="0.35">
      <c r="A44" s="6">
        <v>40</v>
      </c>
      <c r="B44" s="11" t="s">
        <v>55</v>
      </c>
      <c r="C44" s="16" t="s">
        <v>83</v>
      </c>
      <c r="D44" s="8">
        <v>0</v>
      </c>
      <c r="E44" s="8" t="s">
        <v>36</v>
      </c>
      <c r="F44" s="8" t="s">
        <v>36</v>
      </c>
      <c r="G44" s="8" t="s">
        <v>36</v>
      </c>
      <c r="H44" s="8">
        <f>12400/100000</f>
        <v>0.124</v>
      </c>
      <c r="I44" s="8" t="s">
        <v>36</v>
      </c>
    </row>
    <row r="45" spans="1:11" x14ac:dyDescent="0.35">
      <c r="A45" s="6">
        <v>41</v>
      </c>
      <c r="B45" s="11" t="s">
        <v>56</v>
      </c>
      <c r="C45" s="16" t="s">
        <v>84</v>
      </c>
      <c r="D45" s="8">
        <v>0</v>
      </c>
      <c r="E45" s="8" t="s">
        <v>36</v>
      </c>
      <c r="F45" s="8" t="s">
        <v>36</v>
      </c>
      <c r="G45" s="8" t="s">
        <v>36</v>
      </c>
      <c r="H45" s="8">
        <f>3000/100000</f>
        <v>0.03</v>
      </c>
      <c r="I45" s="8" t="s">
        <v>36</v>
      </c>
    </row>
    <row r="46" spans="1:11" x14ac:dyDescent="0.35">
      <c r="A46" s="6">
        <v>42</v>
      </c>
      <c r="B46" s="11" t="s">
        <v>57</v>
      </c>
      <c r="C46" s="16" t="s">
        <v>85</v>
      </c>
      <c r="D46" s="8">
        <v>0</v>
      </c>
      <c r="E46" s="8" t="s">
        <v>36</v>
      </c>
      <c r="F46" s="8" t="s">
        <v>36</v>
      </c>
      <c r="G46" s="8" t="s">
        <v>36</v>
      </c>
      <c r="H46" s="8">
        <f>8000/100000</f>
        <v>0.08</v>
      </c>
      <c r="I46" s="8" t="s">
        <v>36</v>
      </c>
    </row>
    <row r="47" spans="1:11" x14ac:dyDescent="0.35">
      <c r="A47" s="6">
        <v>43</v>
      </c>
      <c r="B47" s="11" t="s">
        <v>58</v>
      </c>
      <c r="C47" s="16" t="s">
        <v>86</v>
      </c>
      <c r="D47" s="8">
        <v>477</v>
      </c>
      <c r="E47" s="8" t="s">
        <v>36</v>
      </c>
      <c r="F47" s="8" t="s">
        <v>36</v>
      </c>
      <c r="G47" s="8" t="s">
        <v>36</v>
      </c>
      <c r="H47" s="8">
        <f>500/100000</f>
        <v>5.0000000000000001E-3</v>
      </c>
      <c r="I47" s="8" t="s">
        <v>36</v>
      </c>
    </row>
    <row r="48" spans="1:11" x14ac:dyDescent="0.35">
      <c r="A48" s="6">
        <v>44</v>
      </c>
      <c r="B48" s="11" t="s">
        <v>122</v>
      </c>
      <c r="C48" s="16" t="s">
        <v>95</v>
      </c>
      <c r="D48" s="8">
        <v>11</v>
      </c>
      <c r="E48" s="8" t="s">
        <v>36</v>
      </c>
      <c r="F48" s="8" t="s">
        <v>36</v>
      </c>
      <c r="G48" s="8" t="s">
        <v>36</v>
      </c>
      <c r="H48" s="8">
        <f>5000/100000</f>
        <v>0.05</v>
      </c>
      <c r="I48" s="8" t="s">
        <v>36</v>
      </c>
    </row>
    <row r="49" spans="1:9" x14ac:dyDescent="0.35">
      <c r="A49" s="6">
        <v>45</v>
      </c>
      <c r="B49" s="11" t="s">
        <v>87</v>
      </c>
      <c r="C49" s="16" t="s">
        <v>96</v>
      </c>
      <c r="D49" s="8">
        <v>4</v>
      </c>
      <c r="E49" s="8" t="s">
        <v>36</v>
      </c>
      <c r="F49" s="8" t="s">
        <v>36</v>
      </c>
      <c r="G49" s="8" t="s">
        <v>36</v>
      </c>
      <c r="H49" s="8">
        <f>7500/100000</f>
        <v>7.4999999999999997E-2</v>
      </c>
      <c r="I49" s="8" t="s">
        <v>36</v>
      </c>
    </row>
    <row r="50" spans="1:9" x14ac:dyDescent="0.35">
      <c r="A50" s="6">
        <v>46</v>
      </c>
      <c r="B50" s="11" t="s">
        <v>119</v>
      </c>
      <c r="C50" s="16" t="s">
        <v>97</v>
      </c>
      <c r="D50" s="8">
        <v>1</v>
      </c>
      <c r="E50" s="8" t="s">
        <v>36</v>
      </c>
      <c r="F50" s="8" t="s">
        <v>36</v>
      </c>
      <c r="G50" s="8" t="s">
        <v>36</v>
      </c>
      <c r="H50" s="8">
        <f>600/100000</f>
        <v>6.0000000000000001E-3</v>
      </c>
      <c r="I50" s="8" t="s">
        <v>36</v>
      </c>
    </row>
    <row r="51" spans="1:9" x14ac:dyDescent="0.35">
      <c r="A51" s="6">
        <v>47</v>
      </c>
      <c r="B51" s="11" t="s">
        <v>123</v>
      </c>
      <c r="C51" s="16" t="s">
        <v>98</v>
      </c>
      <c r="D51" s="8">
        <v>0</v>
      </c>
      <c r="E51" s="8" t="s">
        <v>36</v>
      </c>
      <c r="F51" s="8" t="s">
        <v>36</v>
      </c>
      <c r="G51" s="8" t="s">
        <v>36</v>
      </c>
      <c r="H51" s="8">
        <f>1000/100000</f>
        <v>0.01</v>
      </c>
      <c r="I51" s="8" t="s">
        <v>36</v>
      </c>
    </row>
    <row r="52" spans="1:9" x14ac:dyDescent="0.35">
      <c r="A52" s="6">
        <v>48</v>
      </c>
      <c r="B52" s="11" t="s">
        <v>88</v>
      </c>
      <c r="C52" s="16" t="s">
        <v>94</v>
      </c>
      <c r="D52" s="8">
        <v>57</v>
      </c>
      <c r="E52" s="8" t="s">
        <v>36</v>
      </c>
      <c r="F52" s="8" t="s">
        <v>36</v>
      </c>
      <c r="G52" s="8" t="s">
        <v>36</v>
      </c>
      <c r="H52" s="8">
        <f>5000/100000</f>
        <v>0.05</v>
      </c>
      <c r="I52" s="8" t="s">
        <v>36</v>
      </c>
    </row>
    <row r="53" spans="1:9" x14ac:dyDescent="0.35">
      <c r="A53" s="6">
        <v>49</v>
      </c>
      <c r="B53" s="11" t="s">
        <v>89</v>
      </c>
      <c r="C53" s="16" t="s">
        <v>99</v>
      </c>
      <c r="D53" s="8">
        <v>0</v>
      </c>
      <c r="E53" s="8" t="s">
        <v>36</v>
      </c>
      <c r="F53" s="8" t="s">
        <v>36</v>
      </c>
      <c r="G53" s="8" t="s">
        <v>36</v>
      </c>
      <c r="H53" s="8">
        <f>29200/100000</f>
        <v>0.29199999999999998</v>
      </c>
      <c r="I53" s="8" t="s">
        <v>36</v>
      </c>
    </row>
    <row r="54" spans="1:9" x14ac:dyDescent="0.35">
      <c r="A54" s="6">
        <v>50</v>
      </c>
      <c r="B54" s="11" t="s">
        <v>120</v>
      </c>
      <c r="C54" s="16" t="s">
        <v>100</v>
      </c>
      <c r="D54" s="8">
        <v>1</v>
      </c>
      <c r="E54" s="8" t="s">
        <v>36</v>
      </c>
      <c r="F54" s="8" t="s">
        <v>36</v>
      </c>
      <c r="G54" s="8" t="s">
        <v>36</v>
      </c>
      <c r="H54" s="8">
        <f>22560/100000</f>
        <v>0.22559999999999999</v>
      </c>
      <c r="I54" s="8" t="s">
        <v>36</v>
      </c>
    </row>
    <row r="55" spans="1:9" x14ac:dyDescent="0.35">
      <c r="A55" s="6">
        <v>51</v>
      </c>
      <c r="B55" s="11" t="s">
        <v>90</v>
      </c>
      <c r="C55" s="16" t="s">
        <v>101</v>
      </c>
      <c r="D55" s="8">
        <v>0</v>
      </c>
      <c r="E55" s="8" t="s">
        <v>36</v>
      </c>
      <c r="F55" s="8" t="s">
        <v>36</v>
      </c>
      <c r="G55" s="8" t="s">
        <v>36</v>
      </c>
      <c r="H55" s="8">
        <f>225341/100000</f>
        <v>2.2534100000000001</v>
      </c>
      <c r="I55" s="8" t="s">
        <v>36</v>
      </c>
    </row>
    <row r="56" spans="1:9" x14ac:dyDescent="0.35">
      <c r="A56" s="6">
        <v>52</v>
      </c>
      <c r="B56" s="11" t="s">
        <v>91</v>
      </c>
      <c r="C56" s="16" t="s">
        <v>102</v>
      </c>
      <c r="D56" s="8">
        <v>1</v>
      </c>
      <c r="E56" s="8" t="s">
        <v>36</v>
      </c>
      <c r="F56" s="8" t="s">
        <v>36</v>
      </c>
      <c r="G56" s="8" t="s">
        <v>36</v>
      </c>
      <c r="H56" s="8">
        <f>500/100000</f>
        <v>5.0000000000000001E-3</v>
      </c>
      <c r="I56" s="8" t="s">
        <v>36</v>
      </c>
    </row>
    <row r="57" spans="1:9" x14ac:dyDescent="0.35">
      <c r="A57" s="6">
        <v>53</v>
      </c>
      <c r="B57" s="11" t="s">
        <v>92</v>
      </c>
      <c r="C57" s="16" t="s">
        <v>103</v>
      </c>
      <c r="D57" s="8">
        <v>0</v>
      </c>
      <c r="E57" s="8" t="s">
        <v>36</v>
      </c>
      <c r="F57" s="8" t="s">
        <v>36</v>
      </c>
      <c r="G57" s="8" t="s">
        <v>36</v>
      </c>
      <c r="H57" s="8">
        <f>1500/100000</f>
        <v>1.4999999999999999E-2</v>
      </c>
      <c r="I57" s="8" t="s">
        <v>36</v>
      </c>
    </row>
    <row r="58" spans="1:9" x14ac:dyDescent="0.35">
      <c r="A58" s="6">
        <v>54</v>
      </c>
      <c r="B58" s="11" t="s">
        <v>121</v>
      </c>
      <c r="C58" s="16" t="s">
        <v>104</v>
      </c>
      <c r="D58" s="8">
        <v>1</v>
      </c>
      <c r="E58" s="8" t="s">
        <v>36</v>
      </c>
      <c r="F58" s="8" t="s">
        <v>36</v>
      </c>
      <c r="G58" s="8" t="s">
        <v>36</v>
      </c>
      <c r="H58" s="8">
        <f>3300/100000</f>
        <v>3.3000000000000002E-2</v>
      </c>
      <c r="I58" s="8" t="s">
        <v>36</v>
      </c>
    </row>
    <row r="59" spans="1:9" x14ac:dyDescent="0.35">
      <c r="A59" s="6">
        <v>55</v>
      </c>
      <c r="B59" s="11" t="s">
        <v>93</v>
      </c>
      <c r="C59" s="16" t="s">
        <v>105</v>
      </c>
      <c r="D59" s="8">
        <v>0</v>
      </c>
      <c r="E59" s="8" t="s">
        <v>36</v>
      </c>
      <c r="F59" s="8" t="s">
        <v>36</v>
      </c>
      <c r="G59" s="8" t="s">
        <v>36</v>
      </c>
      <c r="H59" s="8">
        <f>15300/100000</f>
        <v>0.153</v>
      </c>
      <c r="I59" s="8" t="s">
        <v>36</v>
      </c>
    </row>
    <row r="60" spans="1:9" x14ac:dyDescent="0.35">
      <c r="A60" s="6">
        <v>56</v>
      </c>
      <c r="B60" s="11" t="s">
        <v>107</v>
      </c>
      <c r="C60" s="16" t="s">
        <v>108</v>
      </c>
      <c r="D60" s="8">
        <v>0</v>
      </c>
      <c r="E60" s="8" t="s">
        <v>36</v>
      </c>
      <c r="F60" s="8" t="s">
        <v>36</v>
      </c>
      <c r="G60" s="8" t="s">
        <v>36</v>
      </c>
      <c r="H60" s="8">
        <f>15200/100000</f>
        <v>0.152</v>
      </c>
      <c r="I60" s="8" t="s">
        <v>36</v>
      </c>
    </row>
    <row r="61" spans="1:9" x14ac:dyDescent="0.35">
      <c r="A61" s="6">
        <v>57</v>
      </c>
      <c r="B61" s="11" t="s">
        <v>124</v>
      </c>
      <c r="C61" s="16" t="s">
        <v>141</v>
      </c>
      <c r="D61" s="8">
        <v>2</v>
      </c>
      <c r="E61" s="8" t="s">
        <v>36</v>
      </c>
      <c r="F61" s="8" t="s">
        <v>36</v>
      </c>
      <c r="G61" s="8" t="s">
        <v>36</v>
      </c>
      <c r="H61" s="8">
        <f>200/100000</f>
        <v>2E-3</v>
      </c>
      <c r="I61" s="8" t="s">
        <v>36</v>
      </c>
    </row>
    <row r="62" spans="1:9" x14ac:dyDescent="0.35">
      <c r="A62" s="6">
        <v>58</v>
      </c>
      <c r="B62" s="11" t="s">
        <v>125</v>
      </c>
      <c r="C62" s="16" t="s">
        <v>142</v>
      </c>
      <c r="D62" s="16">
        <v>0</v>
      </c>
      <c r="E62" s="8" t="s">
        <v>36</v>
      </c>
      <c r="F62" s="8" t="s">
        <v>36</v>
      </c>
      <c r="G62" s="8" t="s">
        <v>36</v>
      </c>
      <c r="H62" s="8">
        <f>5400/100000</f>
        <v>5.3999999999999999E-2</v>
      </c>
      <c r="I62" s="8" t="s">
        <v>36</v>
      </c>
    </row>
    <row r="63" spans="1:9" x14ac:dyDescent="0.35">
      <c r="A63" s="6">
        <v>59</v>
      </c>
      <c r="B63" s="11" t="s">
        <v>126</v>
      </c>
      <c r="C63" s="16" t="s">
        <v>143</v>
      </c>
      <c r="D63" s="16">
        <v>0</v>
      </c>
      <c r="E63" s="8" t="s">
        <v>36</v>
      </c>
      <c r="F63" s="8" t="s">
        <v>36</v>
      </c>
      <c r="G63" s="8" t="s">
        <v>36</v>
      </c>
      <c r="H63" s="8">
        <f>200/100000</f>
        <v>2E-3</v>
      </c>
      <c r="I63" s="8" t="s">
        <v>36</v>
      </c>
    </row>
    <row r="64" spans="1:9" x14ac:dyDescent="0.35">
      <c r="A64" s="6">
        <v>60</v>
      </c>
      <c r="B64" s="11" t="s">
        <v>127</v>
      </c>
      <c r="C64" s="16" t="s">
        <v>144</v>
      </c>
      <c r="D64" s="8">
        <v>2</v>
      </c>
      <c r="E64" s="8" t="s">
        <v>36</v>
      </c>
      <c r="F64" s="8" t="s">
        <v>36</v>
      </c>
      <c r="G64" s="8" t="s">
        <v>36</v>
      </c>
      <c r="H64" s="8">
        <f>200/100000</f>
        <v>2E-3</v>
      </c>
      <c r="I64" s="8" t="s">
        <v>36</v>
      </c>
    </row>
    <row r="65" spans="1:9" x14ac:dyDescent="0.35">
      <c r="A65" s="6">
        <v>61</v>
      </c>
      <c r="B65" s="11" t="s">
        <v>128</v>
      </c>
      <c r="C65" s="16" t="s">
        <v>145</v>
      </c>
      <c r="D65" s="16">
        <v>0</v>
      </c>
      <c r="E65" s="8" t="s">
        <v>36</v>
      </c>
      <c r="F65" s="8" t="s">
        <v>36</v>
      </c>
      <c r="G65" s="8" t="s">
        <v>36</v>
      </c>
      <c r="H65" s="8">
        <f>8500/100000</f>
        <v>8.5000000000000006E-2</v>
      </c>
      <c r="I65" s="8" t="s">
        <v>36</v>
      </c>
    </row>
    <row r="66" spans="1:9" x14ac:dyDescent="0.35">
      <c r="A66" s="6">
        <v>62</v>
      </c>
      <c r="B66" s="11" t="s">
        <v>129</v>
      </c>
      <c r="C66" s="16" t="s">
        <v>146</v>
      </c>
      <c r="D66" s="8">
        <v>2</v>
      </c>
      <c r="E66" s="8" t="s">
        <v>36</v>
      </c>
      <c r="F66" s="8" t="s">
        <v>36</v>
      </c>
      <c r="G66" s="8" t="s">
        <v>36</v>
      </c>
      <c r="H66" s="8">
        <f>4500/100000</f>
        <v>4.4999999999999998E-2</v>
      </c>
      <c r="I66" s="8" t="s">
        <v>36</v>
      </c>
    </row>
    <row r="67" spans="1:9" x14ac:dyDescent="0.35">
      <c r="A67" s="6">
        <v>63</v>
      </c>
      <c r="B67" s="11" t="s">
        <v>130</v>
      </c>
      <c r="C67" s="16" t="s">
        <v>147</v>
      </c>
      <c r="D67" s="16">
        <v>4</v>
      </c>
      <c r="E67" s="8" t="s">
        <v>36</v>
      </c>
      <c r="F67" s="8" t="s">
        <v>36</v>
      </c>
      <c r="G67" s="8" t="s">
        <v>36</v>
      </c>
      <c r="H67" s="8">
        <f>2000/100000</f>
        <v>0.02</v>
      </c>
      <c r="I67" s="8" t="s">
        <v>36</v>
      </c>
    </row>
    <row r="68" spans="1:9" x14ac:dyDescent="0.35">
      <c r="A68" s="6">
        <v>64</v>
      </c>
      <c r="B68" s="11" t="s">
        <v>131</v>
      </c>
      <c r="C68" s="16" t="s">
        <v>148</v>
      </c>
      <c r="D68" s="8">
        <v>1</v>
      </c>
      <c r="E68" s="8" t="s">
        <v>36</v>
      </c>
      <c r="F68" s="8" t="s">
        <v>36</v>
      </c>
      <c r="G68" s="8" t="s">
        <v>36</v>
      </c>
      <c r="H68" s="8">
        <f>10500/100000</f>
        <v>0.105</v>
      </c>
      <c r="I68" s="8" t="s">
        <v>36</v>
      </c>
    </row>
    <row r="69" spans="1:9" x14ac:dyDescent="0.35">
      <c r="A69" s="6">
        <v>65</v>
      </c>
      <c r="B69" s="11" t="s">
        <v>132</v>
      </c>
      <c r="C69" s="16" t="s">
        <v>149</v>
      </c>
      <c r="D69" s="16">
        <v>0</v>
      </c>
      <c r="E69" s="8" t="s">
        <v>36</v>
      </c>
      <c r="F69" s="8" t="s">
        <v>36</v>
      </c>
      <c r="G69" s="8" t="s">
        <v>36</v>
      </c>
      <c r="H69" s="8">
        <f>1000/100000</f>
        <v>0.01</v>
      </c>
      <c r="I69" s="8" t="s">
        <v>36</v>
      </c>
    </row>
    <row r="70" spans="1:9" x14ac:dyDescent="0.35">
      <c r="A70" s="6">
        <v>66</v>
      </c>
      <c r="B70" s="11" t="s">
        <v>133</v>
      </c>
      <c r="C70" s="16" t="s">
        <v>150</v>
      </c>
      <c r="D70" s="8">
        <v>2</v>
      </c>
      <c r="E70" s="8" t="s">
        <v>36</v>
      </c>
      <c r="F70" s="8" t="s">
        <v>36</v>
      </c>
      <c r="G70" s="8" t="s">
        <v>36</v>
      </c>
      <c r="H70" s="8">
        <f>400/100000</f>
        <v>4.0000000000000001E-3</v>
      </c>
      <c r="I70" s="8" t="s">
        <v>36</v>
      </c>
    </row>
    <row r="71" spans="1:9" x14ac:dyDescent="0.35">
      <c r="A71" s="6">
        <v>67</v>
      </c>
      <c r="B71" s="11" t="s">
        <v>134</v>
      </c>
      <c r="C71" s="16" t="s">
        <v>151</v>
      </c>
      <c r="D71" s="8">
        <v>5</v>
      </c>
      <c r="E71" s="8" t="s">
        <v>36</v>
      </c>
      <c r="F71" s="8" t="s">
        <v>36</v>
      </c>
      <c r="G71" s="8" t="s">
        <v>36</v>
      </c>
      <c r="H71" s="8">
        <f>100/100000</f>
        <v>1E-3</v>
      </c>
      <c r="I71" s="8" t="s">
        <v>36</v>
      </c>
    </row>
    <row r="72" spans="1:9" x14ac:dyDescent="0.35">
      <c r="A72" s="6">
        <v>68</v>
      </c>
      <c r="B72" s="11" t="s">
        <v>135</v>
      </c>
      <c r="C72" s="16" t="s">
        <v>152</v>
      </c>
      <c r="D72" s="8">
        <v>1</v>
      </c>
      <c r="E72" s="8" t="s">
        <v>36</v>
      </c>
      <c r="F72" s="8" t="s">
        <v>36</v>
      </c>
      <c r="G72" s="8" t="s">
        <v>36</v>
      </c>
      <c r="H72" s="8">
        <f>3500/100000</f>
        <v>3.5000000000000003E-2</v>
      </c>
      <c r="I72" s="8" t="s">
        <v>36</v>
      </c>
    </row>
    <row r="73" spans="1:9" x14ac:dyDescent="0.35">
      <c r="A73" s="6">
        <v>69</v>
      </c>
      <c r="B73" s="11" t="s">
        <v>136</v>
      </c>
      <c r="C73" s="16" t="s">
        <v>153</v>
      </c>
      <c r="D73" s="16">
        <v>0</v>
      </c>
      <c r="E73" s="8" t="s">
        <v>36</v>
      </c>
      <c r="F73" s="8" t="s">
        <v>36</v>
      </c>
      <c r="G73" s="8" t="s">
        <v>36</v>
      </c>
      <c r="H73" s="8">
        <f>9200/100000</f>
        <v>9.1999999999999998E-2</v>
      </c>
      <c r="I73" s="8" t="s">
        <v>36</v>
      </c>
    </row>
    <row r="74" spans="1:9" x14ac:dyDescent="0.35">
      <c r="A74" s="6">
        <v>70</v>
      </c>
      <c r="B74" s="11" t="s">
        <v>137</v>
      </c>
      <c r="C74" s="16" t="s">
        <v>154</v>
      </c>
      <c r="D74" s="16">
        <v>0</v>
      </c>
      <c r="E74" s="8" t="s">
        <v>36</v>
      </c>
      <c r="F74" s="8" t="s">
        <v>36</v>
      </c>
      <c r="G74" s="8" t="s">
        <v>36</v>
      </c>
      <c r="H74" s="8">
        <f>1800/100000</f>
        <v>1.7999999999999999E-2</v>
      </c>
      <c r="I74" s="8" t="s">
        <v>36</v>
      </c>
    </row>
    <row r="75" spans="1:9" x14ac:dyDescent="0.35">
      <c r="A75" s="6">
        <v>71</v>
      </c>
      <c r="B75" s="11" t="s">
        <v>138</v>
      </c>
      <c r="C75" s="16" t="s">
        <v>155</v>
      </c>
      <c r="D75" s="8">
        <v>1</v>
      </c>
      <c r="E75" s="8" t="s">
        <v>36</v>
      </c>
      <c r="F75" s="8" t="s">
        <v>36</v>
      </c>
      <c r="G75" s="8" t="s">
        <v>36</v>
      </c>
      <c r="H75" s="8">
        <f>5000/100000</f>
        <v>0.05</v>
      </c>
      <c r="I75" s="8" t="s">
        <v>36</v>
      </c>
    </row>
    <row r="76" spans="1:9" x14ac:dyDescent="0.35">
      <c r="A76" s="6">
        <v>72</v>
      </c>
      <c r="B76" s="11" t="s">
        <v>139</v>
      </c>
      <c r="C76" s="16" t="s">
        <v>156</v>
      </c>
      <c r="D76" s="8">
        <v>1</v>
      </c>
      <c r="E76" s="8" t="s">
        <v>36</v>
      </c>
      <c r="F76" s="8" t="s">
        <v>36</v>
      </c>
      <c r="G76" s="8" t="s">
        <v>36</v>
      </c>
      <c r="H76" s="8">
        <f>600/100000</f>
        <v>6.0000000000000001E-3</v>
      </c>
      <c r="I76" s="8" t="s">
        <v>36</v>
      </c>
    </row>
    <row r="77" spans="1:9" x14ac:dyDescent="0.35">
      <c r="A77" s="6">
        <v>73</v>
      </c>
      <c r="B77" s="11" t="s">
        <v>140</v>
      </c>
      <c r="C77" s="16" t="s">
        <v>157</v>
      </c>
      <c r="D77" s="16">
        <v>0</v>
      </c>
      <c r="E77" s="8" t="s">
        <v>36</v>
      </c>
      <c r="F77" s="8" t="s">
        <v>36</v>
      </c>
      <c r="G77" s="8" t="s">
        <v>36</v>
      </c>
      <c r="H77" s="8">
        <f>5000/100000</f>
        <v>0.05</v>
      </c>
      <c r="I77" s="8" t="s">
        <v>36</v>
      </c>
    </row>
    <row r="1048575" spans="5:5" x14ac:dyDescent="0.35">
      <c r="E1048575" s="1" t="s">
        <v>106</v>
      </c>
    </row>
  </sheetData>
  <mergeCells count="9">
    <mergeCell ref="B1:I1"/>
    <mergeCell ref="A2:A4"/>
    <mergeCell ref="B2:B4"/>
    <mergeCell ref="C2:C4"/>
    <mergeCell ref="D2:D4"/>
    <mergeCell ref="E2:I2"/>
    <mergeCell ref="E3:F3"/>
    <mergeCell ref="G3:H3"/>
    <mergeCell ref="I3:I4"/>
  </mergeCells>
  <pageMargins left="0.31496062992125984" right="0.19685039370078741" top="0.51181102362204722" bottom="0.19685039370078741" header="0.39370078740157483" footer="0.19685039370078741"/>
  <pageSetup scale="74" orientation="landscape" r:id="rId1"/>
  <headerFooter>
    <oddFooter xml:space="preserve">&amp;L&amp;"Cambria"&amp;11&amp;K180B02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2026-01-02 14:50:32</KDate>
  <Classification>PUBLIC</Classification>
  <Subclassification/>
  <HostName>NSDLDEPNB563</HostName>
  <Domain_User>NSDL/NikitaK</Domain_User>
  <IPAdd>10.110.4.245</IPAdd>
  <FilePath>\\172.19.1.18\nsdl_bpi\BPI_Shared\Penalty_MDR\Penalty\Penalty Data_NSDL WEBSITE\Penalty data for F.Y 2025-2026\3A and 3B Oct 2025-Dec 2025\Report 3B Oct 2025- Dec 2025.xlsx</FilePath>
  <KID>F09E4AF87172639029622322080759</KID>
  <UniqueName/>
  <Suggested/>
  <Justification/>
  <KlassifyGUID>8a7eef8a-0f3f-4f8e-aea0-aa17ce4516d7</KlassifyGUID>
</Klassify>
</file>

<file path=customXml/itemProps1.xml><?xml version="1.0" encoding="utf-8"?>
<ds:datastoreItem xmlns:ds="http://schemas.openxmlformats.org/officeDocument/2006/customXml" ds:itemID="{6ABF8AE4-9CC9-4067-A5DB-A0DDB8D91A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3B</vt:lpstr>
      <vt:lpstr>'Report 3B'!Print_Area</vt:lpstr>
      <vt:lpstr>'Report 3B'!Print_Titles</vt:lpstr>
    </vt:vector>
  </TitlesOfParts>
  <Company>NSDL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ravindras</dc:creator>
  <cp:keywords>PUBLIC</cp:keywords>
  <cp:lastModifiedBy>Aparna Kadam</cp:lastModifiedBy>
  <cp:lastPrinted>2019-04-11T09:47:31Z</cp:lastPrinted>
  <dcterms:created xsi:type="dcterms:W3CDTF">2014-10-01T09:44:11Z</dcterms:created>
  <dcterms:modified xsi:type="dcterms:W3CDTF">2026-04-21T10:47:20Z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8a7eef8a-0f3f-4f8e-aea0-aa17ce4516d7</vt:lpwstr>
  </property>
  <property fmtid="{D5CDD505-2E9C-101B-9397-08002B2CF9AE}" pid="3" name="Classification">
    <vt:lpwstr>PUBLIC</vt:lpwstr>
  </property>
  <property fmtid="{D5CDD505-2E9C-101B-9397-08002B2CF9AE}" pid="4" name="KID">
    <vt:lpwstr>F09E4AF87172639029622322080759</vt:lpwstr>
  </property>
</Properties>
</file>