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5F929894-705B-4F15-A0EB-F3E61E4724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F31" i="4" s="1"/>
  <c r="F29" i="4"/>
  <c r="F27" i="4"/>
  <c r="F25" i="4"/>
  <c r="F23" i="4"/>
  <c r="F21" i="4"/>
  <c r="F19" i="4"/>
  <c r="F18" i="4"/>
  <c r="G17" i="4"/>
  <c r="F17" i="4"/>
  <c r="E17" i="4"/>
  <c r="D17" i="4"/>
  <c r="C17" i="4"/>
  <c r="F15" i="4"/>
  <c r="C15" i="4"/>
  <c r="C14" i="4"/>
  <c r="F14" i="4" s="1"/>
  <c r="F13" i="4" s="1"/>
  <c r="G13" i="4"/>
  <c r="E13" i="4"/>
  <c r="D13" i="4"/>
  <c r="C13" i="4"/>
  <c r="F11" i="4"/>
  <c r="C9" i="4"/>
  <c r="F9" i="4" s="1"/>
  <c r="C7" i="4"/>
  <c r="C5" i="4" s="1"/>
  <c r="F5" i="4" s="1"/>
  <c r="G5" i="4"/>
  <c r="G33" i="4" s="1"/>
  <c r="E5" i="4"/>
  <c r="E33" i="4" s="1"/>
  <c r="D5" i="4"/>
  <c r="D33" i="4" s="1"/>
  <c r="F33" i="4" l="1"/>
  <c r="F7" i="4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<sst xmlns="http://schemas.openxmlformats.org/spreadsheetml/2006/main" count="28" uniqueCount="25">
  <si>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</si>
  <si>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</si>
  <si>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</si>
  <si>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</si>
  <si>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</si>
  <si>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</si>
  <si>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</si>
  <si>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</si>
  <si>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</si>
  <si>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</si>
  <si>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</si>
  <si>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</si>
  <si>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</si>
  <si>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</si>
  <si>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</si>
  <si>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</si>
  <si>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</si>
  <si>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</si>
  <si>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</si>
  <si>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</si>
  <si>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activated during the month 
June 2025</t>
  </si>
  <si>
    <t>No. of ISINs deactivated during the month June 2025</t>
  </si>
  <si>
    <t>No. of ISINs at the beginning of the month (01/06/2025)</t>
  </si>
  <si>
    <t>No. of ISINs at the end of the month (30/06/2025)</t>
  </si>
  <si>
    <t>Demat Custody value as on  30/06/2025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</si>
</sst>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" fontId="2" fillId="0" borderId="1" xfId="0" applyNumberFormat="1" applyFont="1" applyBorder="1"/>
    <xf numFmtId="1" fontId="2" fillId="0" borderId="0" xfId="0" applyNumberFormat="1" applyFont="1"/>
    <xf numFmtId="0" fontId="2" fillId="0" borderId="11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topLeftCell="A22" zoomScaleNormal="100" workbookViewId="0">
      <selection activeCell="I35" sqref="I35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7" x14ac:dyDescent="0.25">
      <c r="A1" t="s">
        <v>17</v>
      </c>
      <c r="B1" s="15" t="s">
        <v>6</v>
      </c>
      <c r="C1" s="4"/>
      <c r="D1" s="16"/>
      <c r="E1" s="16"/>
      <c r="F1" s="15"/>
    </row>
    <row r="2" spans="1:7" x14ac:dyDescent="0.25">
      <c r="B2" s="4"/>
      <c r="C2" s="4"/>
      <c r="D2" s="16"/>
      <c r="E2" s="16"/>
      <c r="F2" s="15"/>
    </row>
    <row r="3" spans="1:7" ht="94.5" x14ac:dyDescent="0.25">
      <c r="A3" s="17" t="s">
        <v>8</v>
      </c>
      <c r="B3" s="17" t="s">
        <v>0</v>
      </c>
      <c r="C3" s="5" t="s">
        <v>22</v>
      </c>
      <c r="D3" s="18" t="s">
        <v>20</v>
      </c>
      <c r="E3" s="5" t="s">
        <v>21</v>
      </c>
      <c r="F3" s="5" t="s">
        <v>23</v>
      </c>
      <c r="G3" s="23" t="s">
        <v>24</v>
      </c>
    </row>
    <row r="4" spans="1:7" x14ac:dyDescent="0.25">
      <c r="A4" s="3"/>
      <c r="B4" s="6"/>
      <c r="C4" s="6"/>
      <c r="D4" s="19"/>
      <c r="E4" s="19"/>
      <c r="F4" s="7"/>
      <c r="G4" s="21"/>
    </row>
    <row r="5" spans="1:7" ht="15" customHeight="1" x14ac:dyDescent="0.25">
      <c r="A5" s="3">
        <v>1</v>
      </c>
      <c r="B5" s="7" t="s">
        <v>7</v>
      </c>
      <c r="C5" s="25">
        <f>C7+C9</f>
        <v>82516</v>
      </c>
      <c r="D5" s="3">
        <f t="shared" ref="D5:E5" si="0">D7+D9</f>
        <v>4652</v>
      </c>
      <c r="E5" s="3">
        <f t="shared" si="0"/>
        <v>68</v>
      </c>
      <c r="F5" s="8">
        <f>C5+D5-E5</f>
        <v>87100</v>
      </c>
      <c r="G5" s="21">
        <f>G7+G9</f>
        <v>41367085.573680863</v>
      </c>
    </row>
    <row r="6" spans="1:7" x14ac:dyDescent="0.25">
      <c r="A6" s="3"/>
      <c r="B6" s="6"/>
      <c r="C6" s="25"/>
      <c r="D6" s="13"/>
      <c r="E6" s="13"/>
      <c r="F6" s="8"/>
      <c r="G6" s="21"/>
    </row>
    <row r="7" spans="1:7" x14ac:dyDescent="0.25">
      <c r="A7" s="3"/>
      <c r="B7" s="6" t="s">
        <v>15</v>
      </c>
      <c r="C7" s="26">
        <f>6585-1+28</f>
        <v>6612</v>
      </c>
      <c r="D7" s="3">
        <v>18</v>
      </c>
      <c r="E7" s="3">
        <v>14</v>
      </c>
      <c r="F7" s="8">
        <f>C7+D7-E7</f>
        <v>6616</v>
      </c>
      <c r="G7" s="21">
        <v>39200478.492186077</v>
      </c>
    </row>
    <row r="8" spans="1:7" x14ac:dyDescent="0.25">
      <c r="A8" s="3"/>
      <c r="B8" s="6"/>
      <c r="C8" s="25"/>
      <c r="D8" s="13"/>
      <c r="E8" s="13"/>
      <c r="F8" s="8"/>
      <c r="G8" s="21"/>
    </row>
    <row r="9" spans="1:7" x14ac:dyDescent="0.25">
      <c r="A9" s="3"/>
      <c r="B9" s="6" t="s">
        <v>2</v>
      </c>
      <c r="C9" s="26">
        <f>75931+1-28</f>
        <v>75904</v>
      </c>
      <c r="D9" s="3">
        <v>4634</v>
      </c>
      <c r="E9" s="3">
        <v>54</v>
      </c>
      <c r="F9" s="8">
        <f>C9+D9-E9</f>
        <v>80484</v>
      </c>
      <c r="G9" s="21">
        <v>2166607.0814947868</v>
      </c>
    </row>
    <row r="10" spans="1:7" x14ac:dyDescent="0.25">
      <c r="A10" s="3"/>
      <c r="B10" s="6"/>
      <c r="C10" s="25"/>
      <c r="D10" s="13"/>
      <c r="F10" s="8"/>
      <c r="G10" s="21"/>
    </row>
    <row r="11" spans="1:7" x14ac:dyDescent="0.25">
      <c r="A11" s="3">
        <v>2</v>
      </c>
      <c r="B11" s="7" t="s">
        <v>3</v>
      </c>
      <c r="C11" s="26">
        <v>14636</v>
      </c>
      <c r="D11" s="3">
        <v>761</v>
      </c>
      <c r="E11" s="13">
        <v>121</v>
      </c>
      <c r="F11" s="8">
        <f>C11+D11-E11</f>
        <v>15276</v>
      </c>
      <c r="G11" s="21">
        <v>606886.15774090705</v>
      </c>
    </row>
    <row r="12" spans="1:7" x14ac:dyDescent="0.25">
      <c r="A12" s="3"/>
      <c r="B12" s="6"/>
      <c r="C12" s="25"/>
      <c r="D12" s="9"/>
      <c r="F12" s="3"/>
      <c r="G12" s="21"/>
    </row>
    <row r="13" spans="1:7" ht="31.5" x14ac:dyDescent="0.25">
      <c r="A13" s="3">
        <v>3</v>
      </c>
      <c r="B13" s="10" t="s">
        <v>11</v>
      </c>
      <c r="C13" s="25">
        <f>C14+C15</f>
        <v>24381</v>
      </c>
      <c r="D13" s="3">
        <f t="shared" ref="D13:G13" si="1">SUM(D14:D15)</f>
        <v>838</v>
      </c>
      <c r="E13" s="3">
        <f t="shared" si="1"/>
        <v>274</v>
      </c>
      <c r="F13" s="3">
        <f t="shared" si="1"/>
        <v>24945</v>
      </c>
      <c r="G13" s="21">
        <f t="shared" si="1"/>
        <v>5395425.5902369926</v>
      </c>
    </row>
    <row r="14" spans="1:7" x14ac:dyDescent="0.25">
      <c r="A14" s="3"/>
      <c r="B14" s="6" t="s">
        <v>1</v>
      </c>
      <c r="C14" s="25">
        <f>8762+39</f>
        <v>8801</v>
      </c>
      <c r="D14" s="3">
        <v>116</v>
      </c>
      <c r="E14" s="3">
        <v>74</v>
      </c>
      <c r="F14" s="8">
        <f t="shared" ref="F14:F15" si="2">C14+D14-E14</f>
        <v>8843</v>
      </c>
      <c r="G14" s="21">
        <v>3791741.6941560935</v>
      </c>
    </row>
    <row r="15" spans="1:7" x14ac:dyDescent="0.25">
      <c r="A15" s="3"/>
      <c r="B15" s="6" t="s">
        <v>2</v>
      </c>
      <c r="C15" s="25">
        <f>15619-39</f>
        <v>15580</v>
      </c>
      <c r="D15" s="3">
        <v>722</v>
      </c>
      <c r="E15" s="3">
        <v>200</v>
      </c>
      <c r="F15" s="8">
        <f t="shared" si="2"/>
        <v>16102</v>
      </c>
      <c r="G15" s="21">
        <v>1603683.8960808991</v>
      </c>
    </row>
    <row r="16" spans="1:7" x14ac:dyDescent="0.25">
      <c r="A16" s="3"/>
      <c r="B16" s="6"/>
      <c r="C16" s="25"/>
      <c r="D16" s="9"/>
      <c r="E16" s="9"/>
      <c r="F16" s="3"/>
      <c r="G16" s="21"/>
    </row>
    <row r="17" spans="1:7" x14ac:dyDescent="0.25">
      <c r="A17" s="3">
        <v>4</v>
      </c>
      <c r="B17" s="7" t="s">
        <v>10</v>
      </c>
      <c r="C17" s="25">
        <f>C18+C19</f>
        <v>3075</v>
      </c>
      <c r="D17" s="3">
        <f t="shared" ref="D17:G17" si="3">SUM(D18:D19)</f>
        <v>79</v>
      </c>
      <c r="E17" s="3">
        <f t="shared" si="3"/>
        <v>23</v>
      </c>
      <c r="F17" s="3">
        <f t="shared" si="3"/>
        <v>3131</v>
      </c>
      <c r="G17" s="21">
        <f t="shared" si="3"/>
        <v>10413.679397549</v>
      </c>
    </row>
    <row r="18" spans="1:7" x14ac:dyDescent="0.25">
      <c r="A18" s="3"/>
      <c r="B18" s="6" t="s">
        <v>1</v>
      </c>
      <c r="C18" s="25">
        <v>159</v>
      </c>
      <c r="D18" s="3">
        <v>1</v>
      </c>
      <c r="E18" s="3">
        <v>3</v>
      </c>
      <c r="F18" s="8">
        <f t="shared" ref="F18:F19" si="4">C18+D18-E18</f>
        <v>157</v>
      </c>
      <c r="G18" s="21">
        <v>4212.9877325489997</v>
      </c>
    </row>
    <row r="19" spans="1:7" x14ac:dyDescent="0.25">
      <c r="A19" s="3"/>
      <c r="B19" s="6" t="s">
        <v>2</v>
      </c>
      <c r="C19" s="25">
        <v>2916</v>
      </c>
      <c r="D19" s="3">
        <v>78</v>
      </c>
      <c r="E19" s="3">
        <v>20</v>
      </c>
      <c r="F19" s="8">
        <f t="shared" si="4"/>
        <v>2974</v>
      </c>
      <c r="G19" s="21">
        <v>6200.6916650000003</v>
      </c>
    </row>
    <row r="20" spans="1:7" x14ac:dyDescent="0.25">
      <c r="A20" s="3"/>
      <c r="B20" s="6"/>
      <c r="C20" s="25"/>
      <c r="D20" s="9"/>
      <c r="E20" s="9"/>
      <c r="F20" s="3"/>
      <c r="G20" s="21"/>
    </row>
    <row r="21" spans="1:7" x14ac:dyDescent="0.25">
      <c r="A21" s="3">
        <v>5</v>
      </c>
      <c r="B21" s="20" t="s">
        <v>9</v>
      </c>
      <c r="C21" s="25">
        <v>4731</v>
      </c>
      <c r="D21" s="3">
        <v>103</v>
      </c>
      <c r="E21" s="3">
        <v>83</v>
      </c>
      <c r="F21" s="8">
        <f>C21+D21-E21</f>
        <v>4751</v>
      </c>
      <c r="G21" s="21">
        <v>428244.81485045271</v>
      </c>
    </row>
    <row r="22" spans="1:7" x14ac:dyDescent="0.25">
      <c r="A22" s="3"/>
      <c r="B22" s="7"/>
      <c r="C22" s="25"/>
      <c r="D22" s="13"/>
      <c r="E22" s="13"/>
      <c r="F22" s="3"/>
      <c r="G22" s="21"/>
    </row>
    <row r="23" spans="1:7" x14ac:dyDescent="0.25">
      <c r="A23" s="3">
        <v>6</v>
      </c>
      <c r="B23" s="7" t="s">
        <v>12</v>
      </c>
      <c r="C23" s="25">
        <v>2327</v>
      </c>
      <c r="D23" s="27">
        <v>445</v>
      </c>
      <c r="E23" s="3">
        <v>450</v>
      </c>
      <c r="F23" s="8">
        <f>C23+D23-E23</f>
        <v>2322</v>
      </c>
      <c r="G23" s="21">
        <v>538842.4</v>
      </c>
    </row>
    <row r="24" spans="1:7" x14ac:dyDescent="0.25">
      <c r="A24" s="3"/>
      <c r="B24" s="7"/>
      <c r="C24" s="25"/>
      <c r="D24" s="13"/>
      <c r="E24" s="13"/>
      <c r="F24" s="3"/>
      <c r="G24" s="21"/>
    </row>
    <row r="25" spans="1:7" x14ac:dyDescent="0.25">
      <c r="A25" s="3">
        <v>7</v>
      </c>
      <c r="B25" s="7" t="s">
        <v>13</v>
      </c>
      <c r="C25" s="25">
        <v>557</v>
      </c>
      <c r="D25" s="3">
        <v>91</v>
      </c>
      <c r="E25" s="3">
        <v>105</v>
      </c>
      <c r="F25" s="8">
        <f>C25+D25-E25</f>
        <v>543</v>
      </c>
      <c r="G25" s="21">
        <v>667250</v>
      </c>
    </row>
    <row r="26" spans="1:7" x14ac:dyDescent="0.25">
      <c r="A26" s="3"/>
      <c r="B26" s="7"/>
      <c r="C26" s="25"/>
      <c r="D26" s="13"/>
      <c r="E26" s="13"/>
      <c r="F26" s="3"/>
      <c r="G26" s="21"/>
    </row>
    <row r="27" spans="1:7" x14ac:dyDescent="0.25">
      <c r="A27" s="12">
        <v>8</v>
      </c>
      <c r="B27" s="10" t="s">
        <v>14</v>
      </c>
      <c r="C27" s="25">
        <v>6662</v>
      </c>
      <c r="D27" s="3">
        <v>123</v>
      </c>
      <c r="E27" s="3">
        <v>43</v>
      </c>
      <c r="F27" s="8">
        <f>C27+D27-E27</f>
        <v>6742</v>
      </c>
      <c r="G27" s="21">
        <v>96840.924897582998</v>
      </c>
    </row>
    <row r="28" spans="1:7" x14ac:dyDescent="0.25">
      <c r="A28" s="3"/>
      <c r="B28" s="7"/>
      <c r="C28" s="25"/>
      <c r="D28" s="13"/>
      <c r="E28" s="13"/>
      <c r="F28" s="3"/>
      <c r="G28" s="21"/>
    </row>
    <row r="29" spans="1:7" s="2" customFormat="1" x14ac:dyDescent="0.25">
      <c r="A29" s="3">
        <v>9</v>
      </c>
      <c r="B29" s="7" t="s">
        <v>4</v>
      </c>
      <c r="C29" s="25">
        <v>16016</v>
      </c>
      <c r="D29" s="3">
        <v>103</v>
      </c>
      <c r="E29" s="3">
        <v>7</v>
      </c>
      <c r="F29" s="8">
        <f>C29+D29-E29</f>
        <v>16112</v>
      </c>
      <c r="G29" s="21">
        <v>921099.7698912496</v>
      </c>
    </row>
    <row r="30" spans="1:7" x14ac:dyDescent="0.25">
      <c r="A30" s="3"/>
      <c r="B30" s="7"/>
      <c r="C30" s="25"/>
      <c r="D30" s="9"/>
      <c r="E30" s="9"/>
      <c r="F30" s="3"/>
      <c r="G30" s="21"/>
    </row>
    <row r="31" spans="1:7" s="2" customFormat="1" x14ac:dyDescent="0.25">
      <c r="A31" s="3">
        <v>10</v>
      </c>
      <c r="B31" s="7" t="s">
        <v>16</v>
      </c>
      <c r="C31" s="25">
        <v>39583</v>
      </c>
      <c r="D31" s="3">
        <f>44+1261</f>
        <v>1305</v>
      </c>
      <c r="E31" s="3">
        <v>123</v>
      </c>
      <c r="F31" s="8">
        <f>C31+D31-E31</f>
        <v>40765</v>
      </c>
      <c r="G31" s="21">
        <v>890224.17926243437</v>
      </c>
    </row>
    <row r="32" spans="1:7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194484</v>
      </c>
      <c r="D33" s="11">
        <f t="shared" ref="D33:G33" si="5">D5+D11+D13+D17+D21+D29+D31+D23+D25+D27</f>
        <v>8500</v>
      </c>
      <c r="E33" s="11">
        <f t="shared" si="5"/>
        <v>1297</v>
      </c>
      <c r="F33" s="11">
        <f t="shared" si="5"/>
        <v>201687</v>
      </c>
      <c r="G33" s="24">
        <f t="shared" si="5"/>
        <v>50922313.08995802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2025-07-07T04:23:09Z</dcterms:modified>
</cp:coreProperties>
</file>