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CA8A55CB-9D48-4B43-AFA9-A4DAEDD7E7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D31" i="4"/>
  <c r="F29" i="4"/>
  <c r="F27" i="4"/>
  <c r="F25" i="4"/>
  <c r="F23" i="4"/>
  <c r="F21" i="4"/>
  <c r="D19" i="4"/>
  <c r="D17" i="4" s="1"/>
  <c r="C19" i="4"/>
  <c r="F19" i="4" s="1"/>
  <c r="C18" i="4"/>
  <c r="C17" i="4" s="1"/>
  <c r="G17" i="4"/>
  <c r="E17" i="4"/>
  <c r="D15" i="4"/>
  <c r="D13" i="4" s="1"/>
  <c r="C15" i="4"/>
  <c r="F15" i="4" s="1"/>
  <c r="F14" i="4"/>
  <c r="F13" i="4" s="1"/>
  <c r="C14" i="4"/>
  <c r="G13" i="4"/>
  <c r="E13" i="4"/>
  <c r="F11" i="4"/>
  <c r="F9" i="4"/>
  <c r="C9" i="4"/>
  <c r="C7" i="4"/>
  <c r="F7" i="4" s="1"/>
  <c r="F5" i="4" s="1"/>
  <c r="G5" i="4"/>
  <c r="G33" i="4" s="1"/>
  <c r="E5" i="4"/>
  <c r="E33" i="4" s="1"/>
  <c r="D5" i="4"/>
  <c r="C5" i="4"/>
  <c r="D33" i="4" l="1"/>
  <c r="C13" i="4"/>
  <c r="F18" i="4"/>
  <c r="F17" i="4" s="1"/>
  <c r="F33" i="4" s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<sst xmlns="http://schemas.openxmlformats.org/spreadsheetml/2006/main" count="28" uniqueCount="25">
  <si>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</si>
  <si>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</si>
  <si>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</si>
  <si>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</si>
  <si>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</si>
  <si>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</si>
  <si>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</si>
  <si>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</si>
  <si>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</si>
  <si>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</si>
  <si>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</si>
  <si>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</si>
  <si>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</si>
  <si>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</si>
  <si>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</si>
  <si>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</si>
  <si>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</si>
  <si>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</si>
  <si>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</si>
  <si>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</si>
  <si>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(01/08/2025)</t>
  </si>
  <si>
    <t>No. of ISINs activated during the month 
August 2025</t>
  </si>
  <si>
    <t>No. of ISINs deactivated during the month August 2025</t>
  </si>
  <si>
    <t>No. of ISINs at the end of the month (31/08/2025)</t>
  </si>
  <si>
    <t>Demat Custody value as on  31/08/2025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</si>
</sst>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/>
    <xf numFmtId="0" fontId="2" fillId="0" borderId="11" xfId="0" applyFont="1" applyBorder="1"/>
    <xf numFmtId="2" fontId="1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19" zoomScaleNormal="100" workbookViewId="0">
      <selection activeCell="C32" sqref="C32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25">
        <f>C7+C9</f>
        <v>92578</v>
      </c>
      <c r="D5" s="25">
        <f t="shared" ref="D5:F5" si="0">D7+D9</f>
        <v>3459</v>
      </c>
      <c r="E5" s="25">
        <f t="shared" si="0"/>
        <v>68</v>
      </c>
      <c r="F5" s="25">
        <f t="shared" si="0"/>
        <v>95969</v>
      </c>
      <c r="G5" s="21">
        <f>G7+G9</f>
        <v>39871378.220510386</v>
      </c>
    </row>
    <row r="6" spans="1:7" x14ac:dyDescent="0.25">
      <c r="A6" s="3"/>
      <c r="B6" s="6"/>
      <c r="C6" s="25"/>
      <c r="D6" s="13"/>
      <c r="E6" s="13"/>
      <c r="F6" s="8"/>
      <c r="G6" s="21"/>
    </row>
    <row r="7" spans="1:7" x14ac:dyDescent="0.25">
      <c r="A7" s="3"/>
      <c r="B7" s="6" t="s">
        <v>15</v>
      </c>
      <c r="C7" s="26">
        <f>6673-2+41</f>
        <v>6712</v>
      </c>
      <c r="D7" s="3">
        <v>13</v>
      </c>
      <c r="E7" s="3">
        <v>8</v>
      </c>
      <c r="F7" s="8">
        <f>C7+D7-E7</f>
        <v>6717</v>
      </c>
      <c r="G7" s="21">
        <v>37714195.122852832</v>
      </c>
    </row>
    <row r="8" spans="1:7" x14ac:dyDescent="0.25">
      <c r="A8" s="3"/>
      <c r="B8" s="6"/>
      <c r="C8" s="25"/>
      <c r="D8" s="13"/>
      <c r="E8" s="13"/>
      <c r="F8" s="8"/>
      <c r="G8" s="21"/>
    </row>
    <row r="9" spans="1:7" x14ac:dyDescent="0.25">
      <c r="A9" s="3"/>
      <c r="B9" s="6" t="s">
        <v>2</v>
      </c>
      <c r="C9" s="26">
        <f>85905+2-41</f>
        <v>85866</v>
      </c>
      <c r="D9" s="3">
        <v>3446</v>
      </c>
      <c r="E9" s="3">
        <v>60</v>
      </c>
      <c r="F9" s="8">
        <f>C9+D9-E9</f>
        <v>89252</v>
      </c>
      <c r="G9" s="21">
        <v>2157183.0976575515</v>
      </c>
    </row>
    <row r="10" spans="1:7" x14ac:dyDescent="0.25">
      <c r="A10" s="3"/>
      <c r="B10" s="6"/>
      <c r="C10" s="25"/>
      <c r="D10" s="13"/>
      <c r="F10" s="8"/>
      <c r="G10" s="21"/>
    </row>
    <row r="11" spans="1:7" x14ac:dyDescent="0.25">
      <c r="A11" s="3">
        <v>2</v>
      </c>
      <c r="B11" s="7" t="s">
        <v>3</v>
      </c>
      <c r="C11" s="26">
        <v>16366</v>
      </c>
      <c r="D11" s="3">
        <v>992</v>
      </c>
      <c r="E11" s="13">
        <v>116</v>
      </c>
      <c r="F11" s="8">
        <f>C11+D11-E11</f>
        <v>17242</v>
      </c>
      <c r="G11" s="21">
        <v>621534.77146974904</v>
      </c>
    </row>
    <row r="12" spans="1:7" x14ac:dyDescent="0.25">
      <c r="A12" s="3"/>
      <c r="B12" s="6"/>
      <c r="C12" s="25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25">
        <f>C14+C15</f>
        <v>25694</v>
      </c>
      <c r="D13" s="25">
        <f t="shared" ref="D13:F13" si="1">D14+D15</f>
        <v>724</v>
      </c>
      <c r="E13" s="25">
        <f t="shared" si="1"/>
        <v>292</v>
      </c>
      <c r="F13" s="25">
        <f t="shared" si="1"/>
        <v>26126</v>
      </c>
      <c r="G13" s="21">
        <f t="shared" ref="G13" si="2">SUM(G14:G15)</f>
        <v>5485082.3382447688</v>
      </c>
    </row>
    <row r="14" spans="1:7" x14ac:dyDescent="0.25">
      <c r="A14" s="3"/>
      <c r="B14" s="6" t="s">
        <v>1</v>
      </c>
      <c r="C14" s="25">
        <f>8988+50</f>
        <v>9038</v>
      </c>
      <c r="D14" s="3">
        <v>65</v>
      </c>
      <c r="E14" s="3">
        <v>74</v>
      </c>
      <c r="F14" s="8">
        <f t="shared" ref="F14:F15" si="3">C14+D14-E14</f>
        <v>9029</v>
      </c>
      <c r="G14" s="21">
        <v>3805117.1324408781</v>
      </c>
    </row>
    <row r="15" spans="1:7" x14ac:dyDescent="0.25">
      <c r="A15" s="3"/>
      <c r="B15" s="6" t="s">
        <v>2</v>
      </c>
      <c r="C15" s="25">
        <f>16706-50</f>
        <v>16656</v>
      </c>
      <c r="D15" s="3">
        <f>666-7</f>
        <v>659</v>
      </c>
      <c r="E15" s="3">
        <v>218</v>
      </c>
      <c r="F15" s="8">
        <f t="shared" si="3"/>
        <v>17097</v>
      </c>
      <c r="G15" s="21">
        <v>1679965.2058038907</v>
      </c>
    </row>
    <row r="16" spans="1:7" x14ac:dyDescent="0.25">
      <c r="A16" s="3"/>
      <c r="B16" s="6"/>
      <c r="C16" s="25"/>
      <c r="D16" s="9"/>
      <c r="E16" s="9"/>
      <c r="F16" s="3"/>
      <c r="G16" s="21"/>
    </row>
    <row r="17" spans="1:11" x14ac:dyDescent="0.25">
      <c r="A17" s="3">
        <v>4</v>
      </c>
      <c r="B17" s="7" t="s">
        <v>10</v>
      </c>
      <c r="C17" s="25">
        <f>C18+C19</f>
        <v>3211</v>
      </c>
      <c r="D17" s="25">
        <f t="shared" ref="D17:F17" si="4">D18+D19</f>
        <v>80</v>
      </c>
      <c r="E17" s="25">
        <f t="shared" si="4"/>
        <v>38</v>
      </c>
      <c r="F17" s="25">
        <f t="shared" si="4"/>
        <v>3253</v>
      </c>
      <c r="G17" s="21">
        <f t="shared" ref="G17" si="5">SUM(G18:G19)</f>
        <v>10584.146503690999</v>
      </c>
    </row>
    <row r="18" spans="1:11" x14ac:dyDescent="0.25">
      <c r="A18" s="3"/>
      <c r="B18" s="6" t="s">
        <v>1</v>
      </c>
      <c r="C18" s="25">
        <f>158+1</f>
        <v>159</v>
      </c>
      <c r="D18" s="3">
        <v>0</v>
      </c>
      <c r="E18" s="3">
        <v>3</v>
      </c>
      <c r="F18" s="8">
        <f t="shared" ref="F18:F19" si="6">C18+D18-E18</f>
        <v>156</v>
      </c>
      <c r="G18" s="21">
        <v>4447.2373386909994</v>
      </c>
    </row>
    <row r="19" spans="1:11" x14ac:dyDescent="0.25">
      <c r="A19" s="3"/>
      <c r="B19" s="6" t="s">
        <v>2</v>
      </c>
      <c r="C19" s="25">
        <f>3053-1</f>
        <v>3052</v>
      </c>
      <c r="D19" s="3">
        <f>73+7</f>
        <v>80</v>
      </c>
      <c r="E19" s="3">
        <v>35</v>
      </c>
      <c r="F19" s="8">
        <f t="shared" si="6"/>
        <v>3097</v>
      </c>
      <c r="G19" s="21">
        <v>6136.909165</v>
      </c>
    </row>
    <row r="20" spans="1:11" x14ac:dyDescent="0.25">
      <c r="A20" s="3"/>
      <c r="B20" s="6"/>
      <c r="C20" s="25"/>
      <c r="D20" s="9"/>
      <c r="E20" s="9"/>
      <c r="F20" s="3"/>
      <c r="G20" s="21"/>
    </row>
    <row r="21" spans="1:11" x14ac:dyDescent="0.25">
      <c r="A21" s="3">
        <v>5</v>
      </c>
      <c r="B21" s="20" t="s">
        <v>9</v>
      </c>
      <c r="C21" s="25">
        <v>4862</v>
      </c>
      <c r="D21" s="3">
        <v>111</v>
      </c>
      <c r="E21" s="3">
        <v>149</v>
      </c>
      <c r="F21" s="8">
        <f>C21+D21-E21</f>
        <v>4824</v>
      </c>
      <c r="G21" s="21">
        <v>445420.7043965573</v>
      </c>
    </row>
    <row r="22" spans="1:11" x14ac:dyDescent="0.25">
      <c r="A22" s="3"/>
      <c r="B22" s="7"/>
      <c r="C22" s="25"/>
      <c r="D22" s="13"/>
      <c r="E22" s="13"/>
      <c r="F22" s="3"/>
      <c r="G22" s="21"/>
    </row>
    <row r="23" spans="1:11" x14ac:dyDescent="0.25">
      <c r="A23" s="3">
        <v>6</v>
      </c>
      <c r="B23" s="7" t="s">
        <v>12</v>
      </c>
      <c r="C23" s="25">
        <v>2467</v>
      </c>
      <c r="D23" s="27">
        <v>386</v>
      </c>
      <c r="E23" s="3">
        <v>712</v>
      </c>
      <c r="F23" s="8">
        <f>C23+D23-E23</f>
        <v>2141</v>
      </c>
      <c r="G23" s="21">
        <v>570916.19999999995</v>
      </c>
    </row>
    <row r="24" spans="1:11" x14ac:dyDescent="0.25">
      <c r="A24" s="3"/>
      <c r="B24" s="7"/>
      <c r="C24" s="25"/>
      <c r="D24" s="13"/>
      <c r="E24" s="13"/>
      <c r="F24" s="3"/>
      <c r="G24" s="21"/>
    </row>
    <row r="25" spans="1:11" x14ac:dyDescent="0.25">
      <c r="A25" s="3">
        <v>7</v>
      </c>
      <c r="B25" s="7" t="s">
        <v>13</v>
      </c>
      <c r="C25" s="25">
        <v>540</v>
      </c>
      <c r="D25" s="3">
        <v>50</v>
      </c>
      <c r="E25" s="3">
        <v>134</v>
      </c>
      <c r="F25" s="8">
        <f>C25+D25-E25</f>
        <v>456</v>
      </c>
      <c r="G25" s="21">
        <v>627180</v>
      </c>
    </row>
    <row r="26" spans="1:11" x14ac:dyDescent="0.25">
      <c r="A26" s="3"/>
      <c r="B26" s="7"/>
      <c r="C26" s="25"/>
      <c r="D26" s="13"/>
      <c r="E26" s="13"/>
      <c r="F26" s="3"/>
      <c r="G26" s="21"/>
    </row>
    <row r="27" spans="1:11" x14ac:dyDescent="0.25">
      <c r="A27" s="12">
        <v>8</v>
      </c>
      <c r="B27" s="10" t="s">
        <v>14</v>
      </c>
      <c r="C27" s="25">
        <v>6790</v>
      </c>
      <c r="D27" s="3">
        <v>72</v>
      </c>
      <c r="E27" s="3">
        <v>38</v>
      </c>
      <c r="F27" s="8">
        <f>C27+D27-E27</f>
        <v>6824</v>
      </c>
      <c r="G27" s="21">
        <v>102508.74089207801</v>
      </c>
    </row>
    <row r="28" spans="1:11" x14ac:dyDescent="0.25">
      <c r="A28" s="3"/>
      <c r="B28" s="7"/>
      <c r="C28" s="25"/>
      <c r="D28" s="13"/>
      <c r="E28" s="13"/>
      <c r="F28" s="3"/>
      <c r="G28" s="21"/>
    </row>
    <row r="29" spans="1:11" s="2" customFormat="1" x14ac:dyDescent="0.25">
      <c r="A29" s="3">
        <v>9</v>
      </c>
      <c r="B29" s="7" t="s">
        <v>4</v>
      </c>
      <c r="C29" s="25">
        <v>16173</v>
      </c>
      <c r="D29" s="3">
        <v>103</v>
      </c>
      <c r="E29" s="3">
        <v>4</v>
      </c>
      <c r="F29" s="8">
        <f>C29+D29-E29</f>
        <v>16272</v>
      </c>
      <c r="G29" s="21">
        <v>915868.47289173794</v>
      </c>
    </row>
    <row r="30" spans="1:11" x14ac:dyDescent="0.25">
      <c r="A30" s="3"/>
      <c r="B30" s="7"/>
      <c r="C30" s="25"/>
      <c r="D30" s="9"/>
      <c r="E30" s="9"/>
      <c r="F30" s="3"/>
      <c r="G30" s="21"/>
    </row>
    <row r="31" spans="1:11" s="2" customFormat="1" x14ac:dyDescent="0.25">
      <c r="A31" s="3">
        <v>10</v>
      </c>
      <c r="B31" s="7" t="s">
        <v>16</v>
      </c>
      <c r="C31" s="25">
        <v>41530</v>
      </c>
      <c r="D31" s="3">
        <f>924+54</f>
        <v>978</v>
      </c>
      <c r="E31" s="3">
        <v>74</v>
      </c>
      <c r="F31" s="8">
        <f>C31+D31-E31</f>
        <v>42434</v>
      </c>
      <c r="G31" s="21">
        <v>923761.75637249602</v>
      </c>
      <c r="I31" s="28"/>
      <c r="K31" s="28"/>
    </row>
    <row r="32" spans="1:11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201687</v>
      </c>
      <c r="D33" s="11">
        <f t="shared" ref="D33:G33" si="7">D5+D11+D13+D17+D21+D29+D31+D23+D25+D27</f>
        <v>6955</v>
      </c>
      <c r="E33" s="11">
        <f t="shared" si="7"/>
        <v>1625</v>
      </c>
      <c r="F33" s="11">
        <f t="shared" si="7"/>
        <v>215541</v>
      </c>
      <c r="G33" s="24">
        <f t="shared" si="7"/>
        <v>49574235.351281472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2025-09-09T13:37:36Z</dcterms:modified>
</cp:coreProperties>
</file>